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Regulation\Xoserve\Xoserve Portal 2017\"/>
    </mc:Choice>
  </mc:AlternateContent>
  <bookViews>
    <workbookView xWindow="10245" yWindow="-15" windowWidth="10290" windowHeight="8115" tabRatio="820" firstSheet="4" activeTab="4"/>
  </bookViews>
  <sheets>
    <sheet name="Q1 (April - Jun)" sheetId="18" state="hidden" r:id="rId1"/>
    <sheet name="Q2 (July -Sept) " sheetId="17" state="hidden" r:id="rId2"/>
    <sheet name="Q3 (Oct - Dec)" sheetId="19" state="hidden" r:id="rId3"/>
    <sheet name="Q4 (Jan - Mar)" sheetId="20" state="hidden" r:id="rId4"/>
    <sheet name="Annual" sheetId="21" r:id="rId5"/>
  </sheets>
  <definedNames>
    <definedName name="_xlnm.Print_Area" localSheetId="4">Annual!$A$1:$Q$138</definedName>
    <definedName name="_xlnm.Print_Area" localSheetId="0">'Q1 (April - Jun)'!$A$1:$Q$138</definedName>
    <definedName name="_xlnm.Print_Area" localSheetId="1">'Q2 (July -Sept) '!$A$1:$Q$138</definedName>
    <definedName name="_xlnm.Print_Area" localSheetId="2">'Q3 (Oct - Dec)'!$A$1:$Q$138</definedName>
    <definedName name="_xlnm.Print_Area" localSheetId="3">'Q4 (Jan - Mar)'!$A$1:$Q$138</definedName>
  </definedNames>
  <calcPr calcId="171027"/>
</workbook>
</file>

<file path=xl/calcChain.xml><?xml version="1.0" encoding="utf-8"?>
<calcChain xmlns="http://schemas.openxmlformats.org/spreadsheetml/2006/main">
  <c r="M51" i="21" l="1"/>
  <c r="K51" i="21"/>
  <c r="J51" i="21"/>
  <c r="I51" i="21"/>
  <c r="H51" i="21"/>
  <c r="G51" i="21"/>
  <c r="F51" i="21"/>
  <c r="E51" i="21"/>
  <c r="D51" i="21"/>
  <c r="C51" i="21"/>
  <c r="B51" i="21"/>
  <c r="M50" i="21"/>
  <c r="K50" i="21"/>
  <c r="J50" i="21"/>
  <c r="I50" i="21"/>
  <c r="H50" i="21"/>
  <c r="G50" i="21"/>
  <c r="F50" i="21"/>
  <c r="E50" i="21"/>
  <c r="D50" i="21"/>
  <c r="C50" i="21"/>
  <c r="B50" i="21"/>
  <c r="M49" i="21"/>
  <c r="K49" i="21"/>
  <c r="J49" i="21"/>
  <c r="I49" i="21"/>
  <c r="H49" i="21"/>
  <c r="G49" i="21"/>
  <c r="F49" i="21"/>
  <c r="E49" i="21"/>
  <c r="D49" i="21"/>
  <c r="C49" i="21"/>
  <c r="B49" i="21"/>
  <c r="M48" i="21"/>
  <c r="K48" i="21"/>
  <c r="J48" i="21"/>
  <c r="I48" i="21"/>
  <c r="H48" i="21"/>
  <c r="G48" i="21"/>
  <c r="F48" i="21"/>
  <c r="E48" i="21"/>
  <c r="D48" i="21"/>
  <c r="C48" i="21"/>
  <c r="B48" i="21"/>
  <c r="O48" i="21" s="1"/>
  <c r="M47" i="21"/>
  <c r="K47" i="21"/>
  <c r="J47" i="21"/>
  <c r="I47" i="21"/>
  <c r="H47" i="21"/>
  <c r="G47" i="21"/>
  <c r="F47" i="21"/>
  <c r="E47" i="21"/>
  <c r="D47" i="21"/>
  <c r="C47" i="21"/>
  <c r="B47" i="21"/>
  <c r="O47" i="21" s="1"/>
  <c r="M46" i="21"/>
  <c r="K46" i="21"/>
  <c r="J46" i="21"/>
  <c r="I46" i="21"/>
  <c r="H46" i="21"/>
  <c r="G46" i="21"/>
  <c r="F46" i="21"/>
  <c r="E46" i="21"/>
  <c r="D46" i="21"/>
  <c r="C46" i="21"/>
  <c r="B46" i="21"/>
  <c r="M45" i="21"/>
  <c r="K45" i="21"/>
  <c r="J45" i="21"/>
  <c r="I45" i="21"/>
  <c r="H45" i="21"/>
  <c r="G45" i="21"/>
  <c r="F45" i="21"/>
  <c r="E45" i="21"/>
  <c r="D45" i="21"/>
  <c r="L45" i="21" s="1"/>
  <c r="C45" i="21"/>
  <c r="B45" i="21"/>
  <c r="M44" i="21"/>
  <c r="K44" i="21"/>
  <c r="J44" i="21"/>
  <c r="I44" i="21"/>
  <c r="H44" i="21"/>
  <c r="G44" i="21"/>
  <c r="F44" i="21"/>
  <c r="E44" i="21"/>
  <c r="D44" i="21"/>
  <c r="C44" i="21"/>
  <c r="B44" i="21"/>
  <c r="O44" i="21" s="1"/>
  <c r="M43" i="21"/>
  <c r="K43" i="21"/>
  <c r="J43" i="21"/>
  <c r="I43" i="21"/>
  <c r="H43" i="21"/>
  <c r="G43" i="21"/>
  <c r="F43" i="21"/>
  <c r="E43" i="21"/>
  <c r="D43" i="21"/>
  <c r="C43" i="21"/>
  <c r="B43" i="21"/>
  <c r="M42" i="21"/>
  <c r="K42" i="21"/>
  <c r="K52" i="21" s="1"/>
  <c r="J42" i="21"/>
  <c r="J52" i="21" s="1"/>
  <c r="I42" i="21"/>
  <c r="I52" i="21" s="1"/>
  <c r="H42" i="21"/>
  <c r="G42" i="21"/>
  <c r="G52" i="21" s="1"/>
  <c r="F42" i="21"/>
  <c r="F52" i="21" s="1"/>
  <c r="E42" i="21"/>
  <c r="E52" i="21" s="1"/>
  <c r="D42" i="21"/>
  <c r="C42" i="21"/>
  <c r="C52" i="21" s="1"/>
  <c r="B42" i="21"/>
  <c r="L42" i="21" s="1"/>
  <c r="M33" i="21"/>
  <c r="K33" i="21"/>
  <c r="J33" i="21"/>
  <c r="I33" i="21"/>
  <c r="H33" i="21"/>
  <c r="G33" i="21"/>
  <c r="F33" i="21"/>
  <c r="E33" i="21"/>
  <c r="O33" i="21" s="1"/>
  <c r="S33" i="21" s="1"/>
  <c r="D33" i="21"/>
  <c r="C33" i="21"/>
  <c r="M32" i="21"/>
  <c r="K32" i="21"/>
  <c r="J32" i="21"/>
  <c r="I32" i="21"/>
  <c r="H32" i="21"/>
  <c r="G32" i="21"/>
  <c r="F32" i="21"/>
  <c r="E32" i="21"/>
  <c r="D32" i="21"/>
  <c r="C32" i="21"/>
  <c r="M31" i="21"/>
  <c r="K31" i="21"/>
  <c r="J31" i="21"/>
  <c r="I31" i="21"/>
  <c r="H31" i="21"/>
  <c r="G31" i="21"/>
  <c r="F31" i="21"/>
  <c r="E31" i="21"/>
  <c r="D31" i="21"/>
  <c r="C31" i="21"/>
  <c r="B31" i="21"/>
  <c r="O31" i="21" s="1"/>
  <c r="S31" i="21" s="1"/>
  <c r="M30" i="21"/>
  <c r="K30" i="21"/>
  <c r="J30" i="21"/>
  <c r="I30" i="21"/>
  <c r="H30" i="21"/>
  <c r="G30" i="21"/>
  <c r="F30" i="21"/>
  <c r="E30" i="21"/>
  <c r="D30" i="21"/>
  <c r="C30" i="21"/>
  <c r="B30" i="21"/>
  <c r="M29" i="21"/>
  <c r="K29" i="21"/>
  <c r="J29" i="21"/>
  <c r="I29" i="21"/>
  <c r="H29" i="21"/>
  <c r="G29" i="21"/>
  <c r="F29" i="21"/>
  <c r="E29" i="21"/>
  <c r="D29" i="21"/>
  <c r="C29" i="21"/>
  <c r="B29" i="21"/>
  <c r="M28" i="21"/>
  <c r="K28" i="21"/>
  <c r="J28" i="21"/>
  <c r="I28" i="21"/>
  <c r="H28" i="21"/>
  <c r="G28" i="21"/>
  <c r="F28" i="21"/>
  <c r="E28" i="21"/>
  <c r="D28" i="21"/>
  <c r="C28" i="21"/>
  <c r="B28" i="21"/>
  <c r="M27" i="21"/>
  <c r="K27" i="21"/>
  <c r="J27" i="21"/>
  <c r="I27" i="21"/>
  <c r="H27" i="21"/>
  <c r="G27" i="21"/>
  <c r="F27" i="21"/>
  <c r="E27" i="21"/>
  <c r="D27" i="21"/>
  <c r="C27" i="21"/>
  <c r="B27" i="21"/>
  <c r="O27" i="21" s="1"/>
  <c r="M26" i="21"/>
  <c r="K26" i="21"/>
  <c r="J26" i="21"/>
  <c r="I26" i="21"/>
  <c r="H26" i="21"/>
  <c r="G26" i="21"/>
  <c r="F26" i="21"/>
  <c r="E26" i="21"/>
  <c r="D26" i="21"/>
  <c r="C26" i="21"/>
  <c r="M17" i="21"/>
  <c r="K17" i="21"/>
  <c r="J17" i="21"/>
  <c r="I17" i="21"/>
  <c r="H17" i="21"/>
  <c r="G17" i="21"/>
  <c r="F17" i="21"/>
  <c r="E17" i="21"/>
  <c r="D17" i="21"/>
  <c r="C17" i="21"/>
  <c r="B17" i="21"/>
  <c r="M16" i="21"/>
  <c r="K16" i="21"/>
  <c r="J16" i="21"/>
  <c r="I16" i="21"/>
  <c r="H16" i="21"/>
  <c r="G16" i="21"/>
  <c r="F16" i="21"/>
  <c r="E16" i="21"/>
  <c r="D16" i="21"/>
  <c r="C16" i="21"/>
  <c r="B16" i="21"/>
  <c r="M15" i="21"/>
  <c r="K15" i="21"/>
  <c r="J15" i="21"/>
  <c r="I15" i="21"/>
  <c r="H15" i="21"/>
  <c r="G15" i="21"/>
  <c r="F15" i="21"/>
  <c r="E15" i="21"/>
  <c r="D15" i="21"/>
  <c r="C15" i="21"/>
  <c r="B15" i="21"/>
  <c r="M14" i="21"/>
  <c r="K14" i="21"/>
  <c r="J14" i="21"/>
  <c r="I14" i="21"/>
  <c r="H14" i="21"/>
  <c r="G14" i="21"/>
  <c r="F14" i="21"/>
  <c r="E14" i="21"/>
  <c r="D14" i="21"/>
  <c r="C14" i="21"/>
  <c r="B14" i="21"/>
  <c r="M13" i="21"/>
  <c r="K13" i="21"/>
  <c r="J13" i="21"/>
  <c r="I13" i="21"/>
  <c r="H13" i="21"/>
  <c r="G13" i="21"/>
  <c r="F13" i="21"/>
  <c r="E13" i="21"/>
  <c r="D13" i="21"/>
  <c r="C13" i="21"/>
  <c r="B13" i="21"/>
  <c r="M12" i="21"/>
  <c r="K12" i="21"/>
  <c r="J12" i="21"/>
  <c r="I12" i="21"/>
  <c r="H12" i="21"/>
  <c r="G12" i="21"/>
  <c r="F12" i="21"/>
  <c r="E12" i="21"/>
  <c r="D12" i="21"/>
  <c r="C12" i="21"/>
  <c r="B12" i="21"/>
  <c r="M11" i="21"/>
  <c r="K11" i="21"/>
  <c r="J11" i="21"/>
  <c r="I11" i="21"/>
  <c r="H11" i="21"/>
  <c r="G11" i="21"/>
  <c r="F11" i="21"/>
  <c r="E11" i="21"/>
  <c r="D11" i="21"/>
  <c r="C11" i="21"/>
  <c r="B11" i="21"/>
  <c r="M10" i="21"/>
  <c r="K10" i="21"/>
  <c r="J10" i="21"/>
  <c r="I10" i="21"/>
  <c r="I18" i="21" s="1"/>
  <c r="H10" i="21"/>
  <c r="H18" i="21" s="1"/>
  <c r="G10" i="21"/>
  <c r="F10" i="21"/>
  <c r="E10" i="21"/>
  <c r="E18" i="21" s="1"/>
  <c r="D10" i="21"/>
  <c r="C10" i="21"/>
  <c r="B10" i="21"/>
  <c r="U100" i="20"/>
  <c r="K52" i="20"/>
  <c r="J52" i="20"/>
  <c r="I52" i="20"/>
  <c r="H52" i="20"/>
  <c r="G52" i="20"/>
  <c r="F52" i="20"/>
  <c r="E52" i="20"/>
  <c r="D52" i="20"/>
  <c r="C52" i="20"/>
  <c r="B52" i="20"/>
  <c r="L52" i="20" s="1"/>
  <c r="O51" i="20"/>
  <c r="U103" i="20" s="1"/>
  <c r="L51" i="20"/>
  <c r="O50" i="20"/>
  <c r="S50" i="20" s="1"/>
  <c r="T50" i="20" s="1"/>
  <c r="U50" i="20" s="1"/>
  <c r="L50" i="20"/>
  <c r="O49" i="20"/>
  <c r="L49" i="20"/>
  <c r="S48" i="20"/>
  <c r="T48" i="20" s="1"/>
  <c r="U48" i="20" s="1"/>
  <c r="O48" i="20"/>
  <c r="L48" i="20"/>
  <c r="O47" i="20"/>
  <c r="U99" i="20" s="1"/>
  <c r="L47" i="20"/>
  <c r="O46" i="20"/>
  <c r="U98" i="20" s="1"/>
  <c r="L46" i="20"/>
  <c r="O45" i="20"/>
  <c r="L45" i="20"/>
  <c r="O44" i="20"/>
  <c r="U96" i="20" s="1"/>
  <c r="L44" i="20"/>
  <c r="O43" i="20"/>
  <c r="U95" i="20" s="1"/>
  <c r="L43" i="20"/>
  <c r="O42" i="20"/>
  <c r="L42" i="20"/>
  <c r="K34" i="20"/>
  <c r="J34" i="20"/>
  <c r="I34" i="20"/>
  <c r="H34" i="20"/>
  <c r="G34" i="20"/>
  <c r="F34" i="20"/>
  <c r="E34" i="20"/>
  <c r="D34" i="20"/>
  <c r="C34" i="20"/>
  <c r="B34" i="20"/>
  <c r="O33" i="20"/>
  <c r="S33" i="20" s="1"/>
  <c r="T33" i="20" s="1"/>
  <c r="U33" i="20" s="1"/>
  <c r="L33" i="20"/>
  <c r="O32" i="20"/>
  <c r="L32" i="20"/>
  <c r="S31" i="20"/>
  <c r="O31" i="20"/>
  <c r="U84" i="20" s="1"/>
  <c r="L31" i="20"/>
  <c r="O30" i="20"/>
  <c r="U83" i="20" s="1"/>
  <c r="L30" i="20"/>
  <c r="O29" i="20"/>
  <c r="S29" i="20" s="1"/>
  <c r="L29" i="20"/>
  <c r="O28" i="20"/>
  <c r="L28" i="20"/>
  <c r="O27" i="20"/>
  <c r="U80" i="20" s="1"/>
  <c r="L27" i="20"/>
  <c r="O26" i="20"/>
  <c r="U79" i="20" s="1"/>
  <c r="L26" i="20"/>
  <c r="K18" i="20"/>
  <c r="J18" i="20"/>
  <c r="I18" i="20"/>
  <c r="H18" i="20"/>
  <c r="G18" i="20"/>
  <c r="F18" i="20"/>
  <c r="E18" i="20"/>
  <c r="D18" i="20"/>
  <c r="C18" i="20"/>
  <c r="B18" i="20"/>
  <c r="O17" i="20"/>
  <c r="U73" i="20" s="1"/>
  <c r="L17" i="20"/>
  <c r="O16" i="20"/>
  <c r="L16" i="20"/>
  <c r="O15" i="20"/>
  <c r="L15" i="20"/>
  <c r="S14" i="20"/>
  <c r="O14" i="20"/>
  <c r="U70" i="20" s="1"/>
  <c r="L14" i="20"/>
  <c r="O13" i="20"/>
  <c r="U69" i="20" s="1"/>
  <c r="L13" i="20"/>
  <c r="O12" i="20"/>
  <c r="L12" i="20"/>
  <c r="O11" i="20"/>
  <c r="L11" i="20"/>
  <c r="O10" i="20"/>
  <c r="U66" i="20" s="1"/>
  <c r="L10" i="20"/>
  <c r="U99" i="19"/>
  <c r="K52" i="19"/>
  <c r="J52" i="19"/>
  <c r="I52" i="19"/>
  <c r="H52" i="19"/>
  <c r="G52" i="19"/>
  <c r="F52" i="19"/>
  <c r="E52" i="19"/>
  <c r="D52" i="19"/>
  <c r="C52" i="19"/>
  <c r="B52" i="19"/>
  <c r="S51" i="19"/>
  <c r="T51" i="19" s="1"/>
  <c r="U51" i="19" s="1"/>
  <c r="P51" i="19" s="1"/>
  <c r="O51" i="19"/>
  <c r="U103" i="19" s="1"/>
  <c r="L51" i="19"/>
  <c r="O50" i="19"/>
  <c r="L50" i="19"/>
  <c r="O49" i="19"/>
  <c r="U101" i="19" s="1"/>
  <c r="L49" i="19"/>
  <c r="S48" i="19"/>
  <c r="T48" i="19" s="1"/>
  <c r="U48" i="19" s="1"/>
  <c r="V100" i="19" s="1"/>
  <c r="O48" i="19"/>
  <c r="U100" i="19" s="1"/>
  <c r="L48" i="19"/>
  <c r="S47" i="19"/>
  <c r="T47" i="19" s="1"/>
  <c r="U47" i="19" s="1"/>
  <c r="O47" i="19"/>
  <c r="L47" i="19"/>
  <c r="O46" i="19"/>
  <c r="L46" i="19"/>
  <c r="O45" i="19"/>
  <c r="U97" i="19" s="1"/>
  <c r="L45" i="19"/>
  <c r="S44" i="19"/>
  <c r="T44" i="19" s="1"/>
  <c r="U44" i="19" s="1"/>
  <c r="V96" i="19" s="1"/>
  <c r="O44" i="19"/>
  <c r="U96" i="19" s="1"/>
  <c r="L44" i="19"/>
  <c r="S43" i="19"/>
  <c r="T43" i="19" s="1"/>
  <c r="U43" i="19" s="1"/>
  <c r="O43" i="19"/>
  <c r="U95" i="19" s="1"/>
  <c r="L43" i="19"/>
  <c r="O42" i="19"/>
  <c r="L42" i="19"/>
  <c r="K34" i="19"/>
  <c r="J34" i="19"/>
  <c r="I34" i="19"/>
  <c r="H34" i="19"/>
  <c r="G34" i="19"/>
  <c r="F34" i="19"/>
  <c r="E34" i="19"/>
  <c r="D34" i="19"/>
  <c r="C34" i="19"/>
  <c r="B34" i="19"/>
  <c r="O33" i="19"/>
  <c r="L33" i="19"/>
  <c r="O32" i="19"/>
  <c r="S32" i="19" s="1"/>
  <c r="L32" i="19"/>
  <c r="S31" i="19"/>
  <c r="T31" i="19" s="1"/>
  <c r="U31" i="19" s="1"/>
  <c r="V84" i="19" s="1"/>
  <c r="O31" i="19"/>
  <c r="U84" i="19" s="1"/>
  <c r="L31" i="19"/>
  <c r="S30" i="19"/>
  <c r="T30" i="19" s="1"/>
  <c r="U30" i="19" s="1"/>
  <c r="P30" i="19" s="1"/>
  <c r="O30" i="19"/>
  <c r="U83" i="19" s="1"/>
  <c r="L30" i="19"/>
  <c r="O29" i="19"/>
  <c r="L29" i="19"/>
  <c r="O28" i="19"/>
  <c r="S28" i="19" s="1"/>
  <c r="T28" i="19" s="1"/>
  <c r="U28" i="19" s="1"/>
  <c r="V81" i="19" s="1"/>
  <c r="L28" i="19"/>
  <c r="S27" i="19"/>
  <c r="T27" i="19" s="1"/>
  <c r="U27" i="19" s="1"/>
  <c r="Q27" i="19" s="1"/>
  <c r="O27" i="19"/>
  <c r="U80" i="19" s="1"/>
  <c r="L27" i="19"/>
  <c r="S26" i="19"/>
  <c r="T26" i="19" s="1"/>
  <c r="U26" i="19" s="1"/>
  <c r="O26" i="19"/>
  <c r="U79" i="19" s="1"/>
  <c r="L26" i="19"/>
  <c r="K18" i="19"/>
  <c r="J18" i="19"/>
  <c r="I18" i="19"/>
  <c r="H18" i="19"/>
  <c r="G18" i="19"/>
  <c r="F18" i="19"/>
  <c r="E18" i="19"/>
  <c r="D18" i="19"/>
  <c r="C18" i="19"/>
  <c r="B18" i="19"/>
  <c r="S17" i="19"/>
  <c r="O17" i="19"/>
  <c r="U73" i="19" s="1"/>
  <c r="L17" i="19"/>
  <c r="O16" i="19"/>
  <c r="L16" i="19"/>
  <c r="O15" i="19"/>
  <c r="U71" i="19" s="1"/>
  <c r="L15" i="19"/>
  <c r="O14" i="19"/>
  <c r="U70" i="19" s="1"/>
  <c r="L14" i="19"/>
  <c r="S13" i="19"/>
  <c r="T13" i="19" s="1"/>
  <c r="U13" i="19" s="1"/>
  <c r="O13" i="19"/>
  <c r="U69" i="19" s="1"/>
  <c r="L13" i="19"/>
  <c r="O12" i="19"/>
  <c r="L12" i="19"/>
  <c r="O11" i="19"/>
  <c r="U67" i="19" s="1"/>
  <c r="L11" i="19"/>
  <c r="O10" i="19"/>
  <c r="L10" i="19"/>
  <c r="K52" i="17"/>
  <c r="J52" i="17"/>
  <c r="I52" i="17"/>
  <c r="H52" i="17"/>
  <c r="G52" i="17"/>
  <c r="F52" i="17"/>
  <c r="E52" i="17"/>
  <c r="D52" i="17"/>
  <c r="C52" i="17"/>
  <c r="B52" i="17"/>
  <c r="O51" i="17"/>
  <c r="L51" i="17"/>
  <c r="O50" i="17"/>
  <c r="U102" i="17" s="1"/>
  <c r="L50" i="17"/>
  <c r="O49" i="17"/>
  <c r="L49" i="17"/>
  <c r="O48" i="17"/>
  <c r="U100" i="17" s="1"/>
  <c r="L48" i="17"/>
  <c r="O47" i="17"/>
  <c r="L47" i="17"/>
  <c r="S46" i="17"/>
  <c r="O46" i="17"/>
  <c r="U98" i="17" s="1"/>
  <c r="L46" i="17"/>
  <c r="O45" i="17"/>
  <c r="L45" i="17"/>
  <c r="O44" i="17"/>
  <c r="U96" i="17" s="1"/>
  <c r="L44" i="17"/>
  <c r="O43" i="17"/>
  <c r="L43" i="17"/>
  <c r="S42" i="17"/>
  <c r="O42" i="17"/>
  <c r="U94" i="17" s="1"/>
  <c r="L42" i="17"/>
  <c r="K34" i="17"/>
  <c r="J34" i="17"/>
  <c r="I34" i="17"/>
  <c r="H34" i="17"/>
  <c r="G34" i="17"/>
  <c r="F34" i="17"/>
  <c r="E34" i="17"/>
  <c r="D34" i="17"/>
  <c r="C34" i="17"/>
  <c r="B34" i="17"/>
  <c r="O33" i="17"/>
  <c r="S33" i="17" s="1"/>
  <c r="L33" i="17"/>
  <c r="O32" i="17"/>
  <c r="S32" i="17" s="1"/>
  <c r="T32" i="17" s="1"/>
  <c r="U32" i="17" s="1"/>
  <c r="L32" i="17"/>
  <c r="S31" i="17"/>
  <c r="O31" i="17"/>
  <c r="U84" i="17" s="1"/>
  <c r="L31" i="17"/>
  <c r="O30" i="17"/>
  <c r="L30" i="17"/>
  <c r="O29" i="17"/>
  <c r="L29" i="17"/>
  <c r="O28" i="17"/>
  <c r="S28" i="17" s="1"/>
  <c r="L28" i="17"/>
  <c r="O27" i="17"/>
  <c r="U80" i="17" s="1"/>
  <c r="L27" i="17"/>
  <c r="O26" i="17"/>
  <c r="L26" i="17"/>
  <c r="K18" i="17"/>
  <c r="J18" i="17"/>
  <c r="I18" i="17"/>
  <c r="H18" i="17"/>
  <c r="G18" i="17"/>
  <c r="F18" i="17"/>
  <c r="E18" i="17"/>
  <c r="D18" i="17"/>
  <c r="C18" i="17"/>
  <c r="B18" i="17"/>
  <c r="O17" i="17"/>
  <c r="L17" i="17"/>
  <c r="O16" i="17"/>
  <c r="S16" i="17" s="1"/>
  <c r="T16" i="17" s="1"/>
  <c r="U16" i="17" s="1"/>
  <c r="L16" i="17"/>
  <c r="S15" i="17"/>
  <c r="O15" i="17"/>
  <c r="L15" i="17"/>
  <c r="O14" i="17"/>
  <c r="U70" i="17" s="1"/>
  <c r="L14" i="17"/>
  <c r="O13" i="17"/>
  <c r="L13" i="17"/>
  <c r="O12" i="17"/>
  <c r="L12" i="17"/>
  <c r="O11" i="17"/>
  <c r="O18" i="17" s="1"/>
  <c r="L11" i="17"/>
  <c r="S10" i="17"/>
  <c r="O10" i="17"/>
  <c r="U66" i="17" s="1"/>
  <c r="L10" i="17"/>
  <c r="L18" i="17" s="1"/>
  <c r="U85" i="18"/>
  <c r="K52" i="18"/>
  <c r="J52" i="18"/>
  <c r="I52" i="18"/>
  <c r="H52" i="18"/>
  <c r="G52" i="18"/>
  <c r="F52" i="18"/>
  <c r="E52" i="18"/>
  <c r="D52" i="18"/>
  <c r="L52" i="18" s="1"/>
  <c r="C52" i="18"/>
  <c r="B52" i="18"/>
  <c r="O51" i="18"/>
  <c r="S51" i="18" s="1"/>
  <c r="L51" i="18"/>
  <c r="O50" i="18"/>
  <c r="U102" i="18" s="1"/>
  <c r="L50" i="18"/>
  <c r="O49" i="18"/>
  <c r="U101" i="18" s="1"/>
  <c r="L49" i="18"/>
  <c r="O48" i="18"/>
  <c r="S48" i="18" s="1"/>
  <c r="T48" i="18" s="1"/>
  <c r="U48" i="18" s="1"/>
  <c r="L48" i="18"/>
  <c r="O47" i="18"/>
  <c r="U99" i="18" s="1"/>
  <c r="L47" i="18"/>
  <c r="S46" i="18"/>
  <c r="O46" i="18"/>
  <c r="U98" i="18" s="1"/>
  <c r="L46" i="18"/>
  <c r="O45" i="18"/>
  <c r="S45" i="18" s="1"/>
  <c r="L45" i="18"/>
  <c r="O44" i="18"/>
  <c r="U96" i="18" s="1"/>
  <c r="L44" i="18"/>
  <c r="O43" i="18"/>
  <c r="S43" i="18" s="1"/>
  <c r="L43" i="18"/>
  <c r="O42" i="18"/>
  <c r="U94" i="18" s="1"/>
  <c r="L42" i="18"/>
  <c r="K34" i="18"/>
  <c r="J34" i="18"/>
  <c r="I34" i="18"/>
  <c r="H34" i="18"/>
  <c r="G34" i="18"/>
  <c r="F34" i="18"/>
  <c r="E34" i="18"/>
  <c r="D34" i="18"/>
  <c r="C34" i="18"/>
  <c r="B34" i="18"/>
  <c r="S33" i="18"/>
  <c r="T33" i="18" s="1"/>
  <c r="U33" i="18" s="1"/>
  <c r="O33" i="18"/>
  <c r="L33" i="18"/>
  <c r="O32" i="18"/>
  <c r="S32" i="18" s="1"/>
  <c r="L32" i="18"/>
  <c r="O31" i="18"/>
  <c r="S31" i="18" s="1"/>
  <c r="L31" i="18"/>
  <c r="O30" i="18"/>
  <c r="S30" i="18" s="1"/>
  <c r="L30" i="18"/>
  <c r="O29" i="18"/>
  <c r="U82" i="18" s="1"/>
  <c r="L29" i="18"/>
  <c r="O28" i="18"/>
  <c r="U81" i="18" s="1"/>
  <c r="L28" i="18"/>
  <c r="O27" i="18"/>
  <c r="U80" i="18" s="1"/>
  <c r="L27" i="18"/>
  <c r="O26" i="18"/>
  <c r="S26" i="18" s="1"/>
  <c r="T26" i="18" s="1"/>
  <c r="U26" i="18" s="1"/>
  <c r="V79" i="18" s="1"/>
  <c r="L26" i="18"/>
  <c r="K18" i="18"/>
  <c r="J18" i="18"/>
  <c r="I18" i="18"/>
  <c r="H18" i="18"/>
  <c r="G18" i="18"/>
  <c r="F18" i="18"/>
  <c r="E18" i="18"/>
  <c r="D18" i="18"/>
  <c r="C18" i="18"/>
  <c r="B18" i="18"/>
  <c r="O17" i="18"/>
  <c r="S17" i="18" s="1"/>
  <c r="T17" i="18" s="1"/>
  <c r="U17" i="18" s="1"/>
  <c r="V73" i="18" s="1"/>
  <c r="L17" i="18"/>
  <c r="S16" i="18"/>
  <c r="O16" i="18"/>
  <c r="U72" i="18" s="1"/>
  <c r="L16" i="18"/>
  <c r="O15" i="18"/>
  <c r="U71" i="18" s="1"/>
  <c r="L15" i="18"/>
  <c r="O14" i="18"/>
  <c r="U70" i="18" s="1"/>
  <c r="L14" i="18"/>
  <c r="O13" i="18"/>
  <c r="S13" i="18" s="1"/>
  <c r="L13" i="18"/>
  <c r="O12" i="18"/>
  <c r="S12" i="18" s="1"/>
  <c r="T12" i="18" s="1"/>
  <c r="U12" i="18" s="1"/>
  <c r="L12" i="18"/>
  <c r="O11" i="18"/>
  <c r="U67" i="18" s="1"/>
  <c r="L11" i="18"/>
  <c r="O10" i="18"/>
  <c r="U66" i="18" s="1"/>
  <c r="L10" i="18"/>
  <c r="U68" i="18" l="1"/>
  <c r="T30" i="18"/>
  <c r="U30" i="18" s="1"/>
  <c r="V83" i="18" s="1"/>
  <c r="T32" i="18"/>
  <c r="U32" i="18" s="1"/>
  <c r="V85" i="18" s="1"/>
  <c r="S42" i="18"/>
  <c r="T42" i="18" s="1"/>
  <c r="U42" i="18" s="1"/>
  <c r="T51" i="18"/>
  <c r="U51" i="18" s="1"/>
  <c r="V103" i="18" s="1"/>
  <c r="U97" i="18"/>
  <c r="S27" i="17"/>
  <c r="T27" i="17" s="1"/>
  <c r="U27" i="17" s="1"/>
  <c r="P27" i="17" s="1"/>
  <c r="S44" i="17"/>
  <c r="T44" i="17" s="1"/>
  <c r="U44" i="17" s="1"/>
  <c r="S50" i="17"/>
  <c r="O18" i="19"/>
  <c r="S15" i="19"/>
  <c r="T15" i="19" s="1"/>
  <c r="U15" i="19" s="1"/>
  <c r="Q15" i="19" s="1"/>
  <c r="L34" i="19"/>
  <c r="O52" i="19"/>
  <c r="S10" i="20"/>
  <c r="T10" i="20" s="1"/>
  <c r="U10" i="20" s="1"/>
  <c r="Q10" i="20" s="1"/>
  <c r="L34" i="20"/>
  <c r="D18" i="21"/>
  <c r="O14" i="21"/>
  <c r="L16" i="21"/>
  <c r="F34" i="21"/>
  <c r="J34" i="21"/>
  <c r="L43" i="21"/>
  <c r="L46" i="21"/>
  <c r="L49" i="21"/>
  <c r="O51" i="21"/>
  <c r="T16" i="18"/>
  <c r="U16" i="18" s="1"/>
  <c r="T46" i="18"/>
  <c r="U46" i="18" s="1"/>
  <c r="O52" i="20"/>
  <c r="S52" i="20" s="1"/>
  <c r="T52" i="20" s="1"/>
  <c r="U52" i="20" s="1"/>
  <c r="V104" i="20" s="1"/>
  <c r="U82" i="20"/>
  <c r="C18" i="21"/>
  <c r="G18" i="21"/>
  <c r="K18" i="21"/>
  <c r="L13" i="21"/>
  <c r="L17" i="21"/>
  <c r="C34" i="21"/>
  <c r="G34" i="21"/>
  <c r="K34" i="21"/>
  <c r="L44" i="21"/>
  <c r="L47" i="21"/>
  <c r="L50" i="21"/>
  <c r="U100" i="18"/>
  <c r="T10" i="17"/>
  <c r="U10" i="17" s="1"/>
  <c r="T15" i="17"/>
  <c r="U15" i="17" s="1"/>
  <c r="O34" i="17"/>
  <c r="S34" i="17" s="1"/>
  <c r="T34" i="17" s="1"/>
  <c r="U34" i="17" s="1"/>
  <c r="V87" i="17" s="1"/>
  <c r="T46" i="17"/>
  <c r="U46" i="17" s="1"/>
  <c r="L52" i="17"/>
  <c r="T17" i="19"/>
  <c r="U17" i="19" s="1"/>
  <c r="P17" i="19" s="1"/>
  <c r="L52" i="19"/>
  <c r="T14" i="20"/>
  <c r="U14" i="20" s="1"/>
  <c r="L18" i="18"/>
  <c r="T13" i="18"/>
  <c r="U13" i="18" s="1"/>
  <c r="V69" i="18" s="1"/>
  <c r="L34" i="18"/>
  <c r="S29" i="18"/>
  <c r="T29" i="18" s="1"/>
  <c r="U29" i="18" s="1"/>
  <c r="T31" i="18"/>
  <c r="U31" i="18" s="1"/>
  <c r="P33" i="18"/>
  <c r="T43" i="18"/>
  <c r="U43" i="18" s="1"/>
  <c r="V95" i="18" s="1"/>
  <c r="T45" i="18"/>
  <c r="U45" i="18" s="1"/>
  <c r="S50" i="18"/>
  <c r="T50" i="18" s="1"/>
  <c r="U50" i="18" s="1"/>
  <c r="U86" i="18"/>
  <c r="S14" i="17"/>
  <c r="T14" i="17" s="1"/>
  <c r="U14" i="17" s="1"/>
  <c r="L34" i="17"/>
  <c r="T28" i="17"/>
  <c r="U28" i="17" s="1"/>
  <c r="T33" i="17"/>
  <c r="U33" i="17" s="1"/>
  <c r="S48" i="17"/>
  <c r="T48" i="17" s="1"/>
  <c r="U48" i="17" s="1"/>
  <c r="Q48" i="17" s="1"/>
  <c r="L18" i="19"/>
  <c r="S11" i="19"/>
  <c r="Q44" i="19"/>
  <c r="S45" i="19"/>
  <c r="T45" i="19" s="1"/>
  <c r="U45" i="19" s="1"/>
  <c r="V97" i="19" s="1"/>
  <c r="S49" i="19"/>
  <c r="T49" i="19" s="1"/>
  <c r="U49" i="19" s="1"/>
  <c r="V101" i="19" s="1"/>
  <c r="S27" i="20"/>
  <c r="T29" i="20"/>
  <c r="U29" i="20" s="1"/>
  <c r="S44" i="20"/>
  <c r="T44" i="20" s="1"/>
  <c r="U44" i="20" s="1"/>
  <c r="V96" i="20" s="1"/>
  <c r="U86" i="20"/>
  <c r="L10" i="21"/>
  <c r="L14" i="21"/>
  <c r="D34" i="21"/>
  <c r="H34" i="21"/>
  <c r="L28" i="21"/>
  <c r="O43" i="21"/>
  <c r="L48" i="21"/>
  <c r="L51" i="21"/>
  <c r="P48" i="18"/>
  <c r="V100" i="18"/>
  <c r="Q10" i="17"/>
  <c r="P10" i="17"/>
  <c r="V66" i="17"/>
  <c r="V71" i="17"/>
  <c r="Q15" i="17"/>
  <c r="Q46" i="18"/>
  <c r="V98" i="18"/>
  <c r="P46" i="18"/>
  <c r="V84" i="18"/>
  <c r="P31" i="18"/>
  <c r="V97" i="18"/>
  <c r="P45" i="18"/>
  <c r="Q45" i="18"/>
  <c r="Q50" i="18"/>
  <c r="P50" i="18"/>
  <c r="V102" i="18"/>
  <c r="V81" i="17"/>
  <c r="Q28" i="17"/>
  <c r="P33" i="17"/>
  <c r="V86" i="17"/>
  <c r="V82" i="18"/>
  <c r="Q29" i="18"/>
  <c r="P12" i="18"/>
  <c r="Q33" i="18"/>
  <c r="V86" i="18"/>
  <c r="P42" i="18"/>
  <c r="U74" i="17"/>
  <c r="S18" i="17"/>
  <c r="T18" i="17" s="1"/>
  <c r="U18" i="17" s="1"/>
  <c r="V74" i="17" s="1"/>
  <c r="V72" i="17"/>
  <c r="P16" i="17"/>
  <c r="V69" i="19"/>
  <c r="Q13" i="19"/>
  <c r="P13" i="19"/>
  <c r="V95" i="19"/>
  <c r="Q43" i="19"/>
  <c r="P43" i="19"/>
  <c r="Q16" i="18"/>
  <c r="V72" i="18"/>
  <c r="Q12" i="18"/>
  <c r="V68" i="18"/>
  <c r="P16" i="18"/>
  <c r="P32" i="18"/>
  <c r="Q42" i="18"/>
  <c r="V94" i="18"/>
  <c r="Q27" i="17"/>
  <c r="V85" i="17"/>
  <c r="Q32" i="17"/>
  <c r="Q44" i="17"/>
  <c r="V96" i="17"/>
  <c r="P44" i="17"/>
  <c r="U74" i="19"/>
  <c r="S18" i="19"/>
  <c r="T18" i="19" s="1"/>
  <c r="U18" i="19" s="1"/>
  <c r="V74" i="19" s="1"/>
  <c r="U104" i="19"/>
  <c r="S52" i="19"/>
  <c r="U68" i="17"/>
  <c r="V99" i="19"/>
  <c r="Q47" i="19"/>
  <c r="S12" i="20"/>
  <c r="T12" i="20" s="1"/>
  <c r="U12" i="20" s="1"/>
  <c r="V68" i="20" s="1"/>
  <c r="U68" i="20"/>
  <c r="L15" i="21"/>
  <c r="O15" i="21"/>
  <c r="S11" i="18"/>
  <c r="T11" i="18" s="1"/>
  <c r="U11" i="18" s="1"/>
  <c r="P13" i="18"/>
  <c r="S15" i="18"/>
  <c r="T15" i="18" s="1"/>
  <c r="U15" i="18" s="1"/>
  <c r="P17" i="18"/>
  <c r="O18" i="18"/>
  <c r="P26" i="18"/>
  <c r="S28" i="18"/>
  <c r="T28" i="18" s="1"/>
  <c r="U28" i="18" s="1"/>
  <c r="P30" i="18"/>
  <c r="Q31" i="18"/>
  <c r="Q48" i="18"/>
  <c r="S49" i="18"/>
  <c r="T49" i="18" s="1"/>
  <c r="U49" i="18" s="1"/>
  <c r="P51" i="18"/>
  <c r="O52" i="18"/>
  <c r="U69" i="18"/>
  <c r="U73" i="18"/>
  <c r="U79" i="18"/>
  <c r="U84" i="18"/>
  <c r="U95" i="18"/>
  <c r="U103" i="18"/>
  <c r="S11" i="17"/>
  <c r="T11" i="17" s="1"/>
  <c r="U11" i="17" s="1"/>
  <c r="S17" i="17"/>
  <c r="T17" i="17" s="1"/>
  <c r="U17" i="17" s="1"/>
  <c r="U73" i="17"/>
  <c r="S47" i="17"/>
  <c r="T47" i="17" s="1"/>
  <c r="U47" i="17" s="1"/>
  <c r="V99" i="17" s="1"/>
  <c r="U99" i="17"/>
  <c r="P48" i="17"/>
  <c r="T50" i="17"/>
  <c r="U50" i="17" s="1"/>
  <c r="T11" i="19"/>
  <c r="U11" i="19" s="1"/>
  <c r="U72" i="19"/>
  <c r="S16" i="19"/>
  <c r="T16" i="19" s="1"/>
  <c r="U16" i="19" s="1"/>
  <c r="V72" i="19" s="1"/>
  <c r="U82" i="19"/>
  <c r="S29" i="19"/>
  <c r="T29" i="19" s="1"/>
  <c r="U29" i="19" s="1"/>
  <c r="V82" i="19" s="1"/>
  <c r="U102" i="19"/>
  <c r="S50" i="19"/>
  <c r="T50" i="19" s="1"/>
  <c r="U50" i="19" s="1"/>
  <c r="V102" i="19" s="1"/>
  <c r="U81" i="20"/>
  <c r="S28" i="20"/>
  <c r="T28" i="20" s="1"/>
  <c r="U28" i="20" s="1"/>
  <c r="V81" i="20" s="1"/>
  <c r="O34" i="20"/>
  <c r="U100" i="21"/>
  <c r="S48" i="21"/>
  <c r="U83" i="18"/>
  <c r="U82" i="17"/>
  <c r="V79" i="19"/>
  <c r="Q26" i="19"/>
  <c r="U86" i="19"/>
  <c r="S33" i="19"/>
  <c r="T33" i="19" s="1"/>
  <c r="U33" i="19" s="1"/>
  <c r="V86" i="19" s="1"/>
  <c r="Q44" i="20"/>
  <c r="S51" i="21"/>
  <c r="T51" i="21" s="1"/>
  <c r="U51" i="21" s="1"/>
  <c r="V103" i="21" s="1"/>
  <c r="U103" i="21"/>
  <c r="Q51" i="21"/>
  <c r="S10" i="18"/>
  <c r="T10" i="18" s="1"/>
  <c r="U10" i="18" s="1"/>
  <c r="Q10" i="18" s="1"/>
  <c r="Q13" i="18"/>
  <c r="S14" i="18"/>
  <c r="T14" i="18" s="1"/>
  <c r="U14" i="18" s="1"/>
  <c r="Q17" i="18"/>
  <c r="Q26" i="18"/>
  <c r="S27" i="18"/>
  <c r="T27" i="18" s="1"/>
  <c r="U27" i="18" s="1"/>
  <c r="Q27" i="18" s="1"/>
  <c r="P29" i="18"/>
  <c r="Q30" i="18"/>
  <c r="O34" i="18"/>
  <c r="S44" i="18"/>
  <c r="T44" i="18" s="1"/>
  <c r="U44" i="18" s="1"/>
  <c r="Q47" i="18"/>
  <c r="Q51" i="18"/>
  <c r="S12" i="17"/>
  <c r="T12" i="17" s="1"/>
  <c r="U12" i="17" s="1"/>
  <c r="V68" i="17" s="1"/>
  <c r="S13" i="17"/>
  <c r="T13" i="17" s="1"/>
  <c r="U13" i="17" s="1"/>
  <c r="U69" i="17"/>
  <c r="P15" i="17"/>
  <c r="U71" i="17"/>
  <c r="P17" i="17"/>
  <c r="S29" i="17"/>
  <c r="T29" i="17" s="1"/>
  <c r="U29" i="17" s="1"/>
  <c r="V82" i="17" s="1"/>
  <c r="S30" i="17"/>
  <c r="T30" i="17" s="1"/>
  <c r="U30" i="17" s="1"/>
  <c r="U83" i="17"/>
  <c r="P32" i="17"/>
  <c r="U85" i="17"/>
  <c r="S43" i="17"/>
  <c r="T43" i="17" s="1"/>
  <c r="U43" i="17" s="1"/>
  <c r="P43" i="17" s="1"/>
  <c r="U95" i="17"/>
  <c r="P26" i="19"/>
  <c r="Q28" i="19"/>
  <c r="Q31" i="19"/>
  <c r="T32" i="19"/>
  <c r="U32" i="19" s="1"/>
  <c r="V85" i="19" s="1"/>
  <c r="U98" i="19"/>
  <c r="S46" i="19"/>
  <c r="T46" i="19" s="1"/>
  <c r="U46" i="19" s="1"/>
  <c r="V98" i="19" s="1"/>
  <c r="P47" i="19"/>
  <c r="V80" i="19"/>
  <c r="U67" i="20"/>
  <c r="O18" i="20"/>
  <c r="Q11" i="20"/>
  <c r="S11" i="20"/>
  <c r="T11" i="20" s="1"/>
  <c r="U11" i="20" s="1"/>
  <c r="V67" i="20" s="1"/>
  <c r="V70" i="20"/>
  <c r="P14" i="20"/>
  <c r="Q14" i="20"/>
  <c r="S47" i="18"/>
  <c r="T47" i="18" s="1"/>
  <c r="U47" i="18" s="1"/>
  <c r="V99" i="18" s="1"/>
  <c r="P11" i="17"/>
  <c r="U67" i="17"/>
  <c r="U72" i="17"/>
  <c r="Q16" i="17"/>
  <c r="S26" i="17"/>
  <c r="T26" i="17" s="1"/>
  <c r="U26" i="17" s="1"/>
  <c r="U79" i="17"/>
  <c r="P28" i="17"/>
  <c r="U81" i="17"/>
  <c r="T31" i="17"/>
  <c r="U31" i="17" s="1"/>
  <c r="U86" i="17"/>
  <c r="Q33" i="17"/>
  <c r="T42" i="17"/>
  <c r="U42" i="17" s="1"/>
  <c r="Q42" i="17" s="1"/>
  <c r="S51" i="17"/>
  <c r="T51" i="17" s="1"/>
  <c r="U51" i="17" s="1"/>
  <c r="V103" i="17" s="1"/>
  <c r="U103" i="17"/>
  <c r="U68" i="19"/>
  <c r="S12" i="19"/>
  <c r="T12" i="19" s="1"/>
  <c r="U12" i="19" s="1"/>
  <c r="V68" i="19" s="1"/>
  <c r="V71" i="19"/>
  <c r="V73" i="19"/>
  <c r="Q17" i="19"/>
  <c r="V83" i="19"/>
  <c r="Q30" i="19"/>
  <c r="U94" i="19"/>
  <c r="S42" i="19"/>
  <c r="T42" i="19" s="1"/>
  <c r="U42" i="19" s="1"/>
  <c r="V94" i="19" s="1"/>
  <c r="Q48" i="19"/>
  <c r="V103" i="19"/>
  <c r="Q51" i="19"/>
  <c r="V86" i="20"/>
  <c r="P33" i="20"/>
  <c r="V102" i="20"/>
  <c r="P50" i="20"/>
  <c r="S45" i="17"/>
  <c r="T45" i="17" s="1"/>
  <c r="U45" i="17" s="1"/>
  <c r="P45" i="17" s="1"/>
  <c r="S49" i="17"/>
  <c r="T49" i="17" s="1"/>
  <c r="U49" i="17" s="1"/>
  <c r="O52" i="17"/>
  <c r="U97" i="17"/>
  <c r="U101" i="17"/>
  <c r="S10" i="19"/>
  <c r="T10" i="19" s="1"/>
  <c r="U10" i="19" s="1"/>
  <c r="S14" i="19"/>
  <c r="T14" i="19" s="1"/>
  <c r="U14" i="19" s="1"/>
  <c r="O34" i="19"/>
  <c r="U66" i="19"/>
  <c r="U81" i="19"/>
  <c r="U85" i="19"/>
  <c r="U85" i="20"/>
  <c r="S32" i="20"/>
  <c r="T32" i="20" s="1"/>
  <c r="U32" i="20" s="1"/>
  <c r="V85" i="20" s="1"/>
  <c r="V100" i="20"/>
  <c r="Q48" i="20"/>
  <c r="P48" i="20"/>
  <c r="U96" i="21"/>
  <c r="S44" i="21"/>
  <c r="T44" i="21" s="1"/>
  <c r="U44" i="21" s="1"/>
  <c r="V96" i="21" s="1"/>
  <c r="S47" i="21"/>
  <c r="T47" i="21" s="1"/>
  <c r="U47" i="21" s="1"/>
  <c r="P47" i="21" s="1"/>
  <c r="U99" i="21"/>
  <c r="P28" i="19"/>
  <c r="P32" i="19"/>
  <c r="P49" i="19"/>
  <c r="V66" i="20"/>
  <c r="P10" i="20"/>
  <c r="U71" i="20"/>
  <c r="S16" i="20"/>
  <c r="T16" i="20" s="1"/>
  <c r="U16" i="20" s="1"/>
  <c r="Q16" i="20" s="1"/>
  <c r="U72" i="20"/>
  <c r="T27" i="20"/>
  <c r="U27" i="20" s="1"/>
  <c r="U97" i="20"/>
  <c r="S45" i="20"/>
  <c r="T45" i="20" s="1"/>
  <c r="U45" i="20" s="1"/>
  <c r="V97" i="20" s="1"/>
  <c r="U80" i="21"/>
  <c r="S27" i="21"/>
  <c r="S43" i="21"/>
  <c r="T43" i="21" s="1"/>
  <c r="U43" i="21" s="1"/>
  <c r="U95" i="21"/>
  <c r="P43" i="21"/>
  <c r="Q46" i="17"/>
  <c r="Q50" i="17"/>
  <c r="Q11" i="19"/>
  <c r="P14" i="19"/>
  <c r="P27" i="19"/>
  <c r="P31" i="19"/>
  <c r="P44" i="19"/>
  <c r="P48" i="19"/>
  <c r="Q49" i="19"/>
  <c r="L18" i="20"/>
  <c r="S15" i="20"/>
  <c r="T15" i="20" s="1"/>
  <c r="U15" i="20" s="1"/>
  <c r="V71" i="20" s="1"/>
  <c r="T31" i="20"/>
  <c r="U31" i="20" s="1"/>
  <c r="U101" i="20"/>
  <c r="S49" i="20"/>
  <c r="T49" i="20" s="1"/>
  <c r="U49" i="20" s="1"/>
  <c r="V101" i="20" s="1"/>
  <c r="L11" i="21"/>
  <c r="L18" i="21" s="1"/>
  <c r="O11" i="21"/>
  <c r="S13" i="20"/>
  <c r="T13" i="20" s="1"/>
  <c r="U13" i="20" s="1"/>
  <c r="S17" i="20"/>
  <c r="T17" i="20" s="1"/>
  <c r="U17" i="20" s="1"/>
  <c r="S26" i="20"/>
  <c r="T26" i="20" s="1"/>
  <c r="U26" i="20" s="1"/>
  <c r="Q29" i="20"/>
  <c r="S30" i="20"/>
  <c r="T30" i="20" s="1"/>
  <c r="U30" i="20" s="1"/>
  <c r="Q33" i="20"/>
  <c r="S43" i="20"/>
  <c r="T43" i="20" s="1"/>
  <c r="U43" i="20" s="1"/>
  <c r="S47" i="20"/>
  <c r="T47" i="20" s="1"/>
  <c r="U47" i="20" s="1"/>
  <c r="Q50" i="20"/>
  <c r="S51" i="20"/>
  <c r="T51" i="20" s="1"/>
  <c r="U51" i="20" s="1"/>
  <c r="U94" i="20"/>
  <c r="U102" i="20"/>
  <c r="O12" i="21"/>
  <c r="O13" i="21"/>
  <c r="O16" i="21"/>
  <c r="O17" i="21"/>
  <c r="O29" i="21"/>
  <c r="L30" i="21"/>
  <c r="D52" i="21"/>
  <c r="H52" i="21"/>
  <c r="B52" i="21"/>
  <c r="S42" i="20"/>
  <c r="T42" i="20" s="1"/>
  <c r="U42" i="20" s="1"/>
  <c r="Q42" i="20" s="1"/>
  <c r="S46" i="20"/>
  <c r="T46" i="20" s="1"/>
  <c r="U46" i="20" s="1"/>
  <c r="E34" i="21"/>
  <c r="I34" i="21"/>
  <c r="U84" i="21"/>
  <c r="L32" i="21"/>
  <c r="O42" i="21"/>
  <c r="O45" i="21"/>
  <c r="O46" i="21"/>
  <c r="O49" i="21"/>
  <c r="O50" i="21"/>
  <c r="B18" i="21"/>
  <c r="F18" i="21"/>
  <c r="J18" i="21"/>
  <c r="L12" i="21"/>
  <c r="U70" i="21"/>
  <c r="S14" i="21"/>
  <c r="T14" i="21" s="1"/>
  <c r="U14" i="21" s="1"/>
  <c r="V70" i="21" s="1"/>
  <c r="L26" i="21"/>
  <c r="U86" i="21"/>
  <c r="O26" i="21"/>
  <c r="L27" i="21"/>
  <c r="O28" i="21"/>
  <c r="L29" i="21"/>
  <c r="O30" i="21"/>
  <c r="L31" i="21"/>
  <c r="T31" i="21" s="1"/>
  <c r="U31" i="21" s="1"/>
  <c r="O32" i="21"/>
  <c r="L33" i="21"/>
  <c r="T33" i="21" s="1"/>
  <c r="U33" i="21" s="1"/>
  <c r="B34" i="21"/>
  <c r="O10" i="21"/>
  <c r="L52" i="21" l="1"/>
  <c r="T27" i="21"/>
  <c r="U27" i="21" s="1"/>
  <c r="V80" i="21" s="1"/>
  <c r="Q45" i="20"/>
  <c r="U104" i="20"/>
  <c r="P15" i="19"/>
  <c r="P44" i="20"/>
  <c r="Q33" i="19"/>
  <c r="V80" i="17"/>
  <c r="Q32" i="18"/>
  <c r="U87" i="17"/>
  <c r="P46" i="17"/>
  <c r="V98" i="17"/>
  <c r="P14" i="21"/>
  <c r="P15" i="20"/>
  <c r="Q44" i="21"/>
  <c r="P32" i="20"/>
  <c r="P12" i="19"/>
  <c r="P47" i="17"/>
  <c r="P43" i="18"/>
  <c r="P12" i="20"/>
  <c r="T52" i="19"/>
  <c r="U52" i="19" s="1"/>
  <c r="V82" i="20"/>
  <c r="P29" i="20"/>
  <c r="Q45" i="19"/>
  <c r="P45" i="20"/>
  <c r="P45" i="19"/>
  <c r="Q32" i="20"/>
  <c r="Q12" i="19"/>
  <c r="P11" i="20"/>
  <c r="Q43" i="18"/>
  <c r="P33" i="19"/>
  <c r="T48" i="21"/>
  <c r="U48" i="21" s="1"/>
  <c r="V100" i="21" s="1"/>
  <c r="V100" i="17"/>
  <c r="V86" i="21"/>
  <c r="Q33" i="21"/>
  <c r="P33" i="21"/>
  <c r="V84" i="21"/>
  <c r="P31" i="21"/>
  <c r="Q31" i="21"/>
  <c r="S49" i="21"/>
  <c r="T49" i="21" s="1"/>
  <c r="U49" i="21" s="1"/>
  <c r="V101" i="21" s="1"/>
  <c r="U101" i="21"/>
  <c r="U82" i="21"/>
  <c r="S29" i="21"/>
  <c r="T29" i="21" s="1"/>
  <c r="U29" i="21" s="1"/>
  <c r="V82" i="21" s="1"/>
  <c r="U73" i="21"/>
  <c r="S17" i="21"/>
  <c r="T17" i="21" s="1"/>
  <c r="U17" i="21" s="1"/>
  <c r="V73" i="21" s="1"/>
  <c r="O34" i="21"/>
  <c r="S26" i="21"/>
  <c r="T26" i="21" s="1"/>
  <c r="U26" i="21" s="1"/>
  <c r="V79" i="21" s="1"/>
  <c r="U79" i="21"/>
  <c r="L34" i="21"/>
  <c r="S45" i="21"/>
  <c r="T45" i="21" s="1"/>
  <c r="U45" i="21" s="1"/>
  <c r="V97" i="21" s="1"/>
  <c r="U97" i="21"/>
  <c r="Q45" i="21"/>
  <c r="V98" i="20"/>
  <c r="P46" i="20"/>
  <c r="U72" i="21"/>
  <c r="S16" i="21"/>
  <c r="T16" i="21" s="1"/>
  <c r="U16" i="21" s="1"/>
  <c r="V72" i="21" s="1"/>
  <c r="Q46" i="20"/>
  <c r="P30" i="20"/>
  <c r="V83" i="20"/>
  <c r="Q30" i="20"/>
  <c r="Q13" i="20"/>
  <c r="P13" i="20"/>
  <c r="V69" i="20"/>
  <c r="P49" i="20"/>
  <c r="V84" i="20"/>
  <c r="Q31" i="20"/>
  <c r="P31" i="20"/>
  <c r="Q15" i="20"/>
  <c r="P44" i="21"/>
  <c r="V66" i="19"/>
  <c r="Q10" i="19"/>
  <c r="V101" i="17"/>
  <c r="Q49" i="17"/>
  <c r="P52" i="20"/>
  <c r="V94" i="17"/>
  <c r="P42" i="17"/>
  <c r="S18" i="20"/>
  <c r="T18" i="20" s="1"/>
  <c r="U18" i="20" s="1"/>
  <c r="V74" i="20" s="1"/>
  <c r="U74" i="20"/>
  <c r="P46" i="19"/>
  <c r="V69" i="17"/>
  <c r="P13" i="17"/>
  <c r="Q13" i="17"/>
  <c r="V96" i="18"/>
  <c r="P44" i="18"/>
  <c r="V70" i="18"/>
  <c r="P14" i="18"/>
  <c r="P51" i="21"/>
  <c r="Q29" i="17"/>
  <c r="P28" i="20"/>
  <c r="P50" i="19"/>
  <c r="Q32" i="19"/>
  <c r="P50" i="17"/>
  <c r="V102" i="17"/>
  <c r="V101" i="18"/>
  <c r="P49" i="18"/>
  <c r="Q49" i="18"/>
  <c r="P15" i="18"/>
  <c r="V71" i="18"/>
  <c r="Q15" i="18"/>
  <c r="Q12" i="20"/>
  <c r="S32" i="21"/>
  <c r="T32" i="21" s="1"/>
  <c r="U32" i="21" s="1"/>
  <c r="V85" i="21" s="1"/>
  <c r="U85" i="21"/>
  <c r="P26" i="20"/>
  <c r="Q26" i="20"/>
  <c r="V79" i="20"/>
  <c r="V72" i="20"/>
  <c r="P16" i="20"/>
  <c r="U66" i="21"/>
  <c r="O18" i="21"/>
  <c r="S10" i="21"/>
  <c r="T10" i="21" s="1"/>
  <c r="U10" i="21" s="1"/>
  <c r="V66" i="21" s="1"/>
  <c r="P10" i="21"/>
  <c r="U98" i="21"/>
  <c r="P46" i="21"/>
  <c r="S46" i="21"/>
  <c r="T46" i="21" s="1"/>
  <c r="U46" i="21" s="1"/>
  <c r="V98" i="21" s="1"/>
  <c r="V99" i="20"/>
  <c r="P47" i="20"/>
  <c r="Q47" i="20"/>
  <c r="V70" i="19"/>
  <c r="Q14" i="19"/>
  <c r="S30" i="21"/>
  <c r="T30" i="21" s="1"/>
  <c r="U30" i="21" s="1"/>
  <c r="V83" i="21" s="1"/>
  <c r="Q30" i="21"/>
  <c r="U83" i="21"/>
  <c r="Q14" i="21"/>
  <c r="U102" i="21"/>
  <c r="S50" i="21"/>
  <c r="T50" i="21" s="1"/>
  <c r="U50" i="21" s="1"/>
  <c r="V102" i="21" s="1"/>
  <c r="U94" i="21"/>
  <c r="O52" i="21"/>
  <c r="S42" i="21"/>
  <c r="T42" i="21" s="1"/>
  <c r="U42" i="21" s="1"/>
  <c r="V94" i="21" s="1"/>
  <c r="V94" i="20"/>
  <c r="P42" i="20"/>
  <c r="P13" i="21"/>
  <c r="U69" i="21"/>
  <c r="S13" i="21"/>
  <c r="T13" i="21" s="1"/>
  <c r="U13" i="21" s="1"/>
  <c r="V69" i="21" s="1"/>
  <c r="V103" i="20"/>
  <c r="P51" i="20"/>
  <c r="Q51" i="20"/>
  <c r="V95" i="20"/>
  <c r="P43" i="20"/>
  <c r="Q43" i="20"/>
  <c r="Q49" i="20"/>
  <c r="V95" i="21"/>
  <c r="Q43" i="21"/>
  <c r="P27" i="21"/>
  <c r="V97" i="17"/>
  <c r="Q45" i="17"/>
  <c r="Q52" i="20"/>
  <c r="P42" i="19"/>
  <c r="Q51" i="17"/>
  <c r="Q46" i="19"/>
  <c r="V80" i="18"/>
  <c r="P27" i="18"/>
  <c r="P34" i="18" s="1"/>
  <c r="Q28" i="20"/>
  <c r="Q50" i="19"/>
  <c r="P29" i="19"/>
  <c r="P16" i="19"/>
  <c r="V67" i="19"/>
  <c r="P11" i="19"/>
  <c r="P49" i="17"/>
  <c r="Q47" i="17"/>
  <c r="V73" i="17"/>
  <c r="Q17" i="17"/>
  <c r="Q14" i="18"/>
  <c r="U71" i="21"/>
  <c r="S15" i="21"/>
  <c r="T15" i="21" s="1"/>
  <c r="U15" i="21" s="1"/>
  <c r="V71" i="21" s="1"/>
  <c r="Q12" i="17"/>
  <c r="S28" i="21"/>
  <c r="T28" i="21" s="1"/>
  <c r="U28" i="21" s="1"/>
  <c r="V81" i="21" s="1"/>
  <c r="U81" i="21"/>
  <c r="V99" i="21"/>
  <c r="Q47" i="21"/>
  <c r="U87" i="19"/>
  <c r="S34" i="19"/>
  <c r="T34" i="19" s="1"/>
  <c r="U34" i="19" s="1"/>
  <c r="V87" i="19" s="1"/>
  <c r="Q42" i="19"/>
  <c r="V70" i="17"/>
  <c r="Q14" i="17"/>
  <c r="P14" i="17"/>
  <c r="V95" i="17"/>
  <c r="Q43" i="17"/>
  <c r="V83" i="17"/>
  <c r="P30" i="17"/>
  <c r="Q30" i="17"/>
  <c r="U87" i="18"/>
  <c r="S34" i="18"/>
  <c r="T34" i="18" s="1"/>
  <c r="U34" i="18" s="1"/>
  <c r="V87" i="18" s="1"/>
  <c r="V66" i="18"/>
  <c r="P10" i="18"/>
  <c r="Q29" i="19"/>
  <c r="Q34" i="19" s="1"/>
  <c r="Q16" i="19"/>
  <c r="P10" i="19"/>
  <c r="P12" i="17"/>
  <c r="U104" i="18"/>
  <c r="S52" i="18"/>
  <c r="T52" i="18" s="1"/>
  <c r="U52" i="18" s="1"/>
  <c r="V104" i="18" s="1"/>
  <c r="P47" i="18"/>
  <c r="U74" i="18"/>
  <c r="S18" i="18"/>
  <c r="T18" i="18" s="1"/>
  <c r="U18" i="18" s="1"/>
  <c r="V74" i="18" s="1"/>
  <c r="P29" i="17"/>
  <c r="U68" i="21"/>
  <c r="S12" i="21"/>
  <c r="T12" i="21" s="1"/>
  <c r="U12" i="21" s="1"/>
  <c r="V68" i="21" s="1"/>
  <c r="Q11" i="21"/>
  <c r="U67" i="21"/>
  <c r="S11" i="21"/>
  <c r="T11" i="21" s="1"/>
  <c r="U11" i="21" s="1"/>
  <c r="V67" i="21" s="1"/>
  <c r="P17" i="20"/>
  <c r="V73" i="20"/>
  <c r="Q17" i="20"/>
  <c r="Q27" i="21"/>
  <c r="Q27" i="20"/>
  <c r="V80" i="20"/>
  <c r="P27" i="20"/>
  <c r="U104" i="17"/>
  <c r="Q52" i="17"/>
  <c r="P52" i="17"/>
  <c r="S52" i="17"/>
  <c r="T52" i="17" s="1"/>
  <c r="U52" i="17" s="1"/>
  <c r="V104" i="17" s="1"/>
  <c r="P51" i="17"/>
  <c r="Q31" i="17"/>
  <c r="V84" i="17"/>
  <c r="P31" i="17"/>
  <c r="V79" i="17"/>
  <c r="P26" i="17"/>
  <c r="P34" i="17" s="1"/>
  <c r="P34" i="19"/>
  <c r="U87" i="20"/>
  <c r="S34" i="20"/>
  <c r="T34" i="20" s="1"/>
  <c r="U34" i="20" s="1"/>
  <c r="V87" i="20" s="1"/>
  <c r="Q34" i="20"/>
  <c r="Q26" i="17"/>
  <c r="V67" i="17"/>
  <c r="Q11" i="17"/>
  <c r="Q18" i="17" s="1"/>
  <c r="Q44" i="18"/>
  <c r="V81" i="18"/>
  <c r="P28" i="18"/>
  <c r="Q28" i="18"/>
  <c r="Q34" i="18" s="1"/>
  <c r="P11" i="18"/>
  <c r="V67" i="18"/>
  <c r="Q11" i="18"/>
  <c r="Q18" i="18" s="1"/>
  <c r="P48" i="21" l="1"/>
  <c r="Q52" i="18"/>
  <c r="P18" i="17"/>
  <c r="Q48" i="21"/>
  <c r="Q13" i="21"/>
  <c r="P29" i="21"/>
  <c r="P34" i="20"/>
  <c r="P11" i="21"/>
  <c r="P45" i="21"/>
  <c r="V104" i="19"/>
  <c r="P52" i="19"/>
  <c r="Q52" i="19"/>
  <c r="P26" i="21"/>
  <c r="P18" i="18"/>
  <c r="Q28" i="21"/>
  <c r="Q42" i="21"/>
  <c r="Q50" i="21"/>
  <c r="S34" i="21"/>
  <c r="T34" i="21" s="1"/>
  <c r="U34" i="21" s="1"/>
  <c r="V87" i="21" s="1"/>
  <c r="U87" i="21"/>
  <c r="Q17" i="21"/>
  <c r="P32" i="21"/>
  <c r="P18" i="20"/>
  <c r="Q16" i="21"/>
  <c r="Q49" i="21"/>
  <c r="Q12" i="21"/>
  <c r="P28" i="21"/>
  <c r="P15" i="21"/>
  <c r="P42" i="21"/>
  <c r="P50" i="21"/>
  <c r="P30" i="21"/>
  <c r="Q46" i="21"/>
  <c r="U74" i="21"/>
  <c r="S18" i="21"/>
  <c r="T18" i="21" s="1"/>
  <c r="U18" i="21" s="1"/>
  <c r="V74" i="21" s="1"/>
  <c r="Q18" i="20"/>
  <c r="Q18" i="19"/>
  <c r="P16" i="21"/>
  <c r="Q26" i="21"/>
  <c r="Q29" i="21"/>
  <c r="P49" i="21"/>
  <c r="S52" i="21"/>
  <c r="T52" i="21" s="1"/>
  <c r="U52" i="21" s="1"/>
  <c r="V104" i="21" s="1"/>
  <c r="U104" i="21"/>
  <c r="Q52" i="21"/>
  <c r="Q34" i="17"/>
  <c r="P12" i="21"/>
  <c r="P52" i="18"/>
  <c r="P18" i="19"/>
  <c r="Q15" i="21"/>
  <c r="Q10" i="21"/>
  <c r="Q32" i="21"/>
  <c r="P17" i="21"/>
  <c r="P18" i="21" l="1"/>
  <c r="Q34" i="21"/>
  <c r="Q18" i="21"/>
  <c r="P34" i="21"/>
  <c r="P52" i="21"/>
</calcChain>
</file>

<file path=xl/sharedStrings.xml><?xml version="1.0" encoding="utf-8"?>
<sst xmlns="http://schemas.openxmlformats.org/spreadsheetml/2006/main" count="555" uniqueCount="67">
  <si>
    <t>QUARTERLY CUSTOMER SATISFACTION SURVEY RESULTS</t>
  </si>
  <si>
    <t>GDN NAME:</t>
  </si>
  <si>
    <t>Wales &amp; West Gas Networks</t>
  </si>
  <si>
    <t>PLANNED WORK SURVEY FOR Q4 (JANUARY - MARCH)</t>
  </si>
  <si>
    <t>Number of customers expressing given level of satisfaction, by survey question</t>
  </si>
  <si>
    <t>Calculations</t>
  </si>
  <si>
    <t>TOTAL</t>
  </si>
  <si>
    <t>n/a</t>
  </si>
  <si>
    <t>Mean Score</t>
  </si>
  <si>
    <t>Upper 95% CI</t>
  </si>
  <si>
    <t>Lower 95% CI</t>
  </si>
  <si>
    <t>(x-mean)^2</t>
  </si>
  <si>
    <t>Standard deviation</t>
  </si>
  <si>
    <t>CI</t>
  </si>
  <si>
    <t>Q3 Duration of the interruption</t>
  </si>
  <si>
    <t>Q5 Advance notice of work</t>
  </si>
  <si>
    <t>Q6 Satisfaction with site tidiness</t>
  </si>
  <si>
    <t>Q7 Communication while work was being carried out</t>
  </si>
  <si>
    <t>Q8 Satisfaction with the excavation period</t>
  </si>
  <si>
    <t>Q9 Skill and professionalism of the workforce</t>
  </si>
  <si>
    <t>Q10 Quality of work</t>
  </si>
  <si>
    <t>Q11 Satisfaction with overall service provided</t>
  </si>
  <si>
    <t>Combined Score</t>
  </si>
  <si>
    <t>EMERGENCY RESPONSE AND REPAIR SURVEY FOR Q4 (JANUARY - MARCH)</t>
  </si>
  <si>
    <t>Number of customers expressing given level of satisfaction, by survey question (excluding telephone service)</t>
  </si>
  <si>
    <t>Q5 Time it took for engineer to respond</t>
  </si>
  <si>
    <t>Q9 Duration of interruption</t>
  </si>
  <si>
    <t>Q10 Communication during interruption</t>
  </si>
  <si>
    <t>Q11 Satisfaction with site tidiness</t>
  </si>
  <si>
    <t>Q12 Satisfaction with excavation period</t>
  </si>
  <si>
    <t>Q13 Skill and professionalism of the workforce</t>
  </si>
  <si>
    <t>Q14 Overall quality of work</t>
  </si>
  <si>
    <t>Q15  Overall satisfaction of service provided</t>
  </si>
  <si>
    <t>CONNECTIONS SURVEY FOR Q4 (JANUARY - MARCH)</t>
  </si>
  <si>
    <t>Q2  Application process and clarity of forms</t>
  </si>
  <si>
    <t>Q3 Time taken to provide quotation</t>
  </si>
  <si>
    <t>Q4 Time taken to schedule a date for works</t>
  </si>
  <si>
    <t>Q5 Length of time it took for work to be completed</t>
  </si>
  <si>
    <t>Q6 Skill and professionalism of the workforce</t>
  </si>
  <si>
    <t>Q7 Satisfaction with site tidiness</t>
  </si>
  <si>
    <t>Q8 Satisfaction with excavation period</t>
  </si>
  <si>
    <t>Q9 Overall quality of work</t>
  </si>
  <si>
    <t>Q10 Overall quality of communication</t>
  </si>
  <si>
    <t>Q11 Overall satisfaction with service provided</t>
  </si>
  <si>
    <t>Combined score</t>
  </si>
  <si>
    <t>CHARTS FOR PUBLICATION</t>
  </si>
  <si>
    <t>Ofgem, the industry regulator, requires all gas distribution networks to undertake quarterly postal customer satisfaction surveys in relation to planned works, emergency response and repair and connections services.  The survey must be undertaken by a third party. WWU use TTi Global for this purpose.   Customers are asked to rate their satisfaction on a scale of 1-10, where a score of 1 indicates that the customer is very dissatisfied with the level of service received and a score of 10 indicates that the customer is very satisfied.</t>
  </si>
  <si>
    <t>The red lines indicate the confidence interval associated with the survey results. There is a 95 per cent probability that the actual level of customer satisfaction lies somewhere in the margin indicated by the confidence interval.</t>
  </si>
  <si>
    <t>Calculations (not for publication)</t>
  </si>
  <si>
    <t>Planned work customer satisfaction survey results for [SURVEY PERIOD]</t>
  </si>
  <si>
    <t>Survey question</t>
  </si>
  <si>
    <t>Confidence interval</t>
  </si>
  <si>
    <t>Emergency response and repair customer satisfaction survey results for [SURVEY PERIOD]</t>
  </si>
  <si>
    <t>Connections customer satisfaction survey results for [SURVEY PERIOD]</t>
  </si>
  <si>
    <t>PLANNED WORK SURVEY FOR Q3 (OCTOBER - DECEMBER)</t>
  </si>
  <si>
    <t>EMERGENCY RESPONSE AND REPAIR SURVEY FOR Q3 (OCTOBER - DECEMBER)</t>
  </si>
  <si>
    <t>CONNECTIONS SURVEY FOR Q3 (OCTOBER - DECEMBER)</t>
  </si>
  <si>
    <t>PLANNED WORK SURVEY FOR Q2 (JULY - SEPTEMBER)</t>
  </si>
  <si>
    <t>EMERGENCY RESPONSE AND REPAIR SURVEY FOR Q2 (JULY - SEPTEMBER)</t>
  </si>
  <si>
    <t>CONNECTIONS SURVEY FOR Q2 (JULY - SEPTEMBER)</t>
  </si>
  <si>
    <t>PLANNED WORK SURVEY FOR Q1 (APRIL - JUNE)</t>
  </si>
  <si>
    <t>EMERGENCY RESPONSE AND REPAIR SURVEY FOR Q1 (APRIL - JUNE)</t>
  </si>
  <si>
    <t>CONNECTIONS SURVEY FOR Q1 (APRIL - JUNE)</t>
  </si>
  <si>
    <t>ANNUAL CUSTOMER SATISFACTION SURVEY RESULTS</t>
  </si>
  <si>
    <t xml:space="preserve">PLANNED WORK SURVEY </t>
  </si>
  <si>
    <t>EMERGENCY RESPONSE AND REPAIR SURVEY</t>
  </si>
  <si>
    <t>CONNECTIONS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</si>
</sst>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0"/>
      <color theme="1"/>
      <name val="Verdana"/>
      <family val="2"/>
    </font>
    <font>
      <b/>
      <sz val="10"/>
      <name val="Arial"/>
      <family val="2"/>
    </font>
    <font>
      <sz val="10"/>
      <name val="Arial"/>
      <family val="2"/>
    </font>
    <font>
      <b/>
      <sz val="10"/>
      <color indexed="12"/>
      <name val="Arial"/>
      <family val="2"/>
    </font>
    <font>
      <b/>
      <u/>
      <sz val="10"/>
      <name val="Arial"/>
      <family val="2"/>
    </font>
    <font>
      <sz val="11"/>
      <name val="Arial"/>
      <family val="2"/>
    </font>
    <font>
      <b/>
      <sz val="11"/>
      <name val="Arial"/>
      <family val="2"/>
    </font>
    <font>
      <b/>
      <sz val="16"/>
      <name val="Arial"/>
      <family val="2"/>
    </font>
    <font>
      <sz val="10"/>
      <color indexed="10"/>
      <name val="Arial"/>
      <family val="2"/>
    </font>
    <font>
      <sz val="11"/>
      <name val="CG Omega"/>
      <family val="2"/>
    </font>
    <font>
      <sz val="9"/>
      <color indexed="10"/>
      <name val="Arial"/>
      <family val="2"/>
    </font>
    <font>
      <sz val="10"/>
      <name val="Arial"/>
      <family val="2"/>
    </font>
    <font>
      <sz val="10"/>
      <name val="Verdana"/>
      <family val="2"/>
    </font>
    <font>
      <sz val="10"/>
      <name val="CG Omega"/>
      <family val="2"/>
    </font>
    <font>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9" fillId="0" borderId="0"/>
    <xf numFmtId="0" fontId="11" fillId="0" borderId="0"/>
    <xf numFmtId="0" fontId="14" fillId="0" borderId="0"/>
    <xf numFmtId="9" fontId="9" fillId="0" borderId="0"/>
  </cellStyleXfs>
  <cellXfs count="58">
    <xf numFmtId="0" fontId="0" fillId="0" borderId="0" xfId="0" applyNumberFormat="1" applyFont="1" applyFill="1" applyBorder="1"/>
    <xf numFmtId="0" fontId="1" fillId="0" borderId="0" xfId="1" applyNumberFormat="1" applyFont="1" applyFill="1" applyBorder="1"/>
    <xf numFmtId="0" fontId="2" fillId="0" borderId="0" xfId="1" applyNumberFormat="1" applyFont="1" applyFill="1" applyBorder="1"/>
    <xf numFmtId="0" fontId="3" fillId="0" borderId="0" xfId="1" applyNumberFormat="1" applyFont="1" applyFill="1" applyBorder="1"/>
    <xf numFmtId="0" fontId="4" fillId="0" borderId="0" xfId="1" applyNumberFormat="1" applyFont="1" applyFill="1" applyBorder="1" applyAlignment="1">
      <alignment horizontal="center" vertical="center"/>
    </xf>
    <xf numFmtId="0" fontId="1" fillId="0" borderId="0" xfId="1" applyNumberFormat="1" applyFont="1" applyFill="1" applyBorder="1"/>
    <xf numFmtId="0" fontId="1" fillId="0" borderId="0" xfId="1" applyNumberFormat="1" applyFont="1" applyFill="1" applyBorder="1" applyAlignment="1">
      <alignment horizontal="center" vertical="center"/>
    </xf>
    <xf numFmtId="0"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1" applyNumberFormat="1" applyFont="1" applyFill="1" applyBorder="1"/>
    <xf numFmtId="0" fontId="2" fillId="0" borderId="1" xfId="1" applyNumberFormat="1" applyFont="1" applyFill="1" applyBorder="1" applyAlignment="1">
      <alignment horizontal="left" wrapText="1"/>
    </xf>
    <xf numFmtId="0" fontId="2" fillId="2" borderId="2" xfId="1" applyNumberFormat="1" applyFont="1" applyFill="1" applyBorder="1"/>
    <xf numFmtId="2" fontId="1" fillId="2" borderId="2" xfId="1" applyNumberFormat="1" applyFont="1" applyFill="1" applyBorder="1" applyAlignment="1">
      <alignment horizontal="center"/>
    </xf>
    <xf numFmtId="2" fontId="2" fillId="2" borderId="2" xfId="1" applyNumberFormat="1" applyFont="1" applyFill="1" applyBorder="1" applyAlignment="1">
      <alignment horizontal="center"/>
    </xf>
    <xf numFmtId="2" fontId="2" fillId="0" borderId="1" xfId="1" applyNumberFormat="1" applyFont="1" applyFill="1" applyBorder="1"/>
    <xf numFmtId="0" fontId="2" fillId="3" borderId="1" xfId="1" applyNumberFormat="1" applyFont="1" applyFill="1" applyBorder="1" applyProtection="1">
      <protection locked="0"/>
    </xf>
    <xf numFmtId="0" fontId="2" fillId="0" borderId="1" xfId="1" applyNumberFormat="1" applyFont="1" applyFill="1" applyBorder="1" applyAlignment="1">
      <alignment wrapText="1"/>
    </xf>
    <xf numFmtId="0" fontId="2" fillId="2" borderId="1" xfId="1" applyNumberFormat="1" applyFont="1" applyFill="1" applyBorder="1"/>
    <xf numFmtId="0" fontId="2" fillId="0" borderId="0" xfId="1" applyNumberFormat="1" applyFont="1" applyFill="1" applyBorder="1"/>
    <xf numFmtId="0" fontId="2" fillId="0" borderId="0" xfId="1" applyNumberFormat="1" applyFont="1" applyFill="1" applyBorder="1" applyAlignment="1">
      <alignment horizontal="center" vertical="center" wrapText="1"/>
    </xf>
    <xf numFmtId="0" fontId="10" fillId="0" borderId="0" xfId="1" applyNumberFormat="1" applyFont="1" applyFill="1" applyBorder="1" applyAlignment="1">
      <alignment horizontal="center"/>
    </xf>
    <xf numFmtId="0" fontId="10" fillId="0" borderId="0" xfId="1" applyNumberFormat="1" applyFont="1" applyFill="1" applyBorder="1"/>
    <xf numFmtId="0" fontId="2" fillId="0" borderId="1" xfId="1" applyNumberFormat="1" applyFont="1" applyFill="1" applyBorder="1"/>
    <xf numFmtId="0" fontId="2" fillId="0" borderId="1" xfId="1" applyNumberFormat="1" applyFont="1" applyFill="1" applyBorder="1" applyAlignment="1">
      <alignment horizontal="left"/>
    </xf>
    <xf numFmtId="0" fontId="2" fillId="0" borderId="1" xfId="1" applyNumberFormat="1" applyFont="1" applyFill="1" applyBorder="1"/>
    <xf numFmtId="2" fontId="2" fillId="2" borderId="1" xfId="1" applyNumberFormat="1" applyFont="1" applyFill="1" applyBorder="1" applyAlignment="1">
      <alignment horizontal="center"/>
    </xf>
    <xf numFmtId="0" fontId="5" fillId="0" borderId="0" xfId="1" applyNumberFormat="1" applyFont="1" applyFill="1" applyBorder="1"/>
    <xf numFmtId="0" fontId="8" fillId="0" borderId="0" xfId="1" applyNumberFormat="1" applyFont="1" applyFill="1" applyBorder="1"/>
    <xf numFmtId="0" fontId="6" fillId="0" borderId="0" xfId="1" applyNumberFormat="1" applyFont="1" applyFill="1" applyBorder="1"/>
    <xf numFmtId="0" fontId="7" fillId="0" borderId="0" xfId="1" applyNumberFormat="1" applyFont="1" applyFill="1" applyBorder="1"/>
    <xf numFmtId="0" fontId="1" fillId="0" borderId="1" xfId="1" applyNumberFormat="1" applyFont="1" applyFill="1" applyBorder="1" applyAlignment="1">
      <alignment vertical="center"/>
    </xf>
    <xf numFmtId="0" fontId="1" fillId="0" borderId="1" xfId="1" applyNumberFormat="1" applyFont="1" applyFill="1" applyBorder="1" applyAlignment="1">
      <alignment wrapText="1"/>
    </xf>
    <xf numFmtId="2" fontId="1" fillId="0" borderId="2" xfId="1" applyNumberFormat="1" applyFont="1" applyFill="1" applyBorder="1" applyAlignment="1">
      <alignment horizontal="center"/>
    </xf>
    <xf numFmtId="2" fontId="2" fillId="0" borderId="1" xfId="1" applyNumberFormat="1" applyFont="1" applyFill="1" applyBorder="1"/>
    <xf numFmtId="0" fontId="5" fillId="0" borderId="0" xfId="1" applyNumberFormat="1" applyFont="1" applyFill="1" applyBorder="1"/>
    <xf numFmtId="0" fontId="1" fillId="0" borderId="1" xfId="1" applyNumberFormat="1" applyFont="1" applyFill="1" applyBorder="1" applyAlignment="1">
      <alignment wrapText="1"/>
    </xf>
    <xf numFmtId="0" fontId="2" fillId="4" borderId="1" xfId="1" applyNumberFormat="1" applyFont="1" applyFill="1" applyBorder="1" applyAlignment="1">
      <alignment horizontal="left" wrapText="1"/>
    </xf>
    <xf numFmtId="0" fontId="2" fillId="4" borderId="1" xfId="1" applyNumberFormat="1" applyFont="1" applyFill="1" applyBorder="1" applyAlignment="1">
      <alignment horizontal="left"/>
    </xf>
    <xf numFmtId="0" fontId="2" fillId="0" borderId="0" xfId="1" applyNumberFormat="1" applyFont="1" applyFill="1" applyBorder="1"/>
    <xf numFmtId="164" fontId="2" fillId="0" borderId="0" xfId="1" applyNumberFormat="1" applyFont="1" applyFill="1" applyBorder="1"/>
    <xf numFmtId="164" fontId="1" fillId="0" borderId="0" xfId="1" applyNumberFormat="1" applyFont="1" applyFill="1" applyBorder="1"/>
    <xf numFmtId="0" fontId="2" fillId="0" borderId="0" xfId="1" applyNumberFormat="1" applyFont="1" applyFill="1" applyBorder="1"/>
    <xf numFmtId="0" fontId="1" fillId="0" borderId="0" xfId="1" applyNumberFormat="1" applyFont="1" applyFill="1" applyBorder="1"/>
    <xf numFmtId="0" fontId="2" fillId="0" borderId="0" xfId="1" applyNumberFormat="1" applyFont="1" applyFill="1" applyBorder="1" applyAlignment="1">
      <alignment horizontal="center" wrapText="1"/>
    </xf>
    <xf numFmtId="0" fontId="1" fillId="0" borderId="3" xfId="1" applyNumberFormat="1" applyFont="1" applyFill="1" applyBorder="1" applyAlignment="1">
      <alignment horizontal="center" vertical="center" wrapText="1"/>
    </xf>
    <xf numFmtId="0" fontId="2" fillId="2" borderId="4" xfId="1" applyNumberFormat="1" applyFont="1" applyFill="1" applyBorder="1"/>
    <xf numFmtId="0" fontId="1" fillId="0" borderId="5" xfId="1" applyNumberFormat="1" applyFont="1" applyFill="1" applyBorder="1" applyAlignment="1">
      <alignment horizontal="center" vertical="center" wrapText="1"/>
    </xf>
    <xf numFmtId="0" fontId="2" fillId="0" borderId="5" xfId="1" applyNumberFormat="1" applyFont="1" applyFill="1" applyBorder="1" applyProtection="1">
      <protection locked="0"/>
    </xf>
    <xf numFmtId="0" fontId="2" fillId="0" borderId="5" xfId="1" applyNumberFormat="1" applyFont="1" applyFill="1" applyBorder="1"/>
    <xf numFmtId="0" fontId="1" fillId="0" borderId="6" xfId="1" applyNumberFormat="1" applyFont="1" applyFill="1" applyBorder="1" applyAlignment="1">
      <alignment horizontal="center" vertical="center" wrapText="1"/>
    </xf>
    <xf numFmtId="0" fontId="2" fillId="0" borderId="6" xfId="1" applyNumberFormat="1" applyFont="1" applyFill="1" applyBorder="1" applyProtection="1">
      <protection locked="0"/>
    </xf>
    <xf numFmtId="0" fontId="2" fillId="0" borderId="6" xfId="1" applyNumberFormat="1" applyFont="1" applyFill="1" applyBorder="1"/>
    <xf numFmtId="2" fontId="1" fillId="2" borderId="1" xfId="1" applyNumberFormat="1" applyFont="1" applyFill="1" applyBorder="1" applyAlignment="1">
      <alignment horizontal="center"/>
    </xf>
    <xf numFmtId="0" fontId="2" fillId="2" borderId="3" xfId="1" applyNumberFormat="1" applyFont="1" applyFill="1" applyBorder="1" applyAlignment="1">
      <alignment horizontal="center"/>
    </xf>
    <xf numFmtId="0" fontId="2" fillId="2" borderId="7" xfId="1" applyNumberFormat="1" applyFont="1" applyFill="1" applyBorder="1" applyAlignment="1">
      <alignment horizontal="center"/>
    </xf>
    <xf numFmtId="0" fontId="2" fillId="2" borderId="8" xfId="1" applyNumberFormat="1" applyFont="1" applyFill="1" applyBorder="1" applyAlignment="1">
      <alignment horizontal="center"/>
    </xf>
    <xf numFmtId="0" fontId="12" fillId="0" borderId="0" xfId="1" applyNumberFormat="1" applyFont="1" applyFill="1" applyBorder="1" applyAlignment="1">
      <alignment vertical="top" wrapText="1"/>
    </xf>
    <xf numFmtId="0" fontId="13" fillId="0" borderId="0" xfId="1" applyNumberFormat="1" applyFont="1" applyFill="1" applyBorder="1" applyAlignment="1">
      <alignment vertical="top"/>
    </xf>
  </cellXfs>
  <cellStyles count="5">
    <cellStyle name="Normal" xfId="0" builtinId="0"/>
    <cellStyle name="Normal 2" xfId="1"/>
    <cellStyle name="Normal 3" xfId="2"/>
    <cellStyle name="Normal 4"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Planned work customer satisfaction survey results for 
April to June 2017</a:t>
            </a:r>
          </a:p>
        </c:rich>
      </c:tx>
      <c:layout>
        <c:manualLayout>
          <c:xMode val="edge"/>
          <c:yMode val="edge"/>
          <c:x val="0.11469547742175792"/>
          <c:y val="2.9585847223642499E-2"/>
        </c:manualLayout>
      </c:layout>
      <c:overlay val="0"/>
      <c:spPr>
        <a:noFill/>
        <a:ln w="25400">
          <a:noFill/>
        </a:ln>
      </c:spPr>
    </c:title>
    <c:autoTitleDeleted val="0"/>
    <c:plotArea>
      <c:layout>
        <c:manualLayout>
          <c:layoutTarget val="inner"/>
          <c:xMode val="edge"/>
          <c:yMode val="edge"/>
          <c:x val="0.24754244861483482"/>
          <c:y val="0.16524632491374208"/>
          <c:w val="0.72296693476318163"/>
          <c:h val="0.70819853534460941"/>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1FBE-4D49-B031-59771D2F8825}"/>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'Q1 (April - Jun)'!$V$66:$V$74</c:f>
                <c:numCache>
                  <c:formatCode>General</c:formatCode>
                  <c:ptCount val="9"/>
                  <c:pt idx="0">
                    <c:v>0.14366868217550052</c:v>
                  </c:pt>
                  <c:pt idx="1">
                    <c:v>0.16505944347534751</c:v>
                  </c:pt>
                  <c:pt idx="2">
                    <c:v>0.17336053282147718</c:v>
                  </c:pt>
                  <c:pt idx="3">
                    <c:v>0.16477339951750769</c:v>
                  </c:pt>
                  <c:pt idx="4">
                    <c:v>0.17422177711661099</c:v>
                  </c:pt>
                  <c:pt idx="5">
                    <c:v>0.12776867336555497</c:v>
                  </c:pt>
                  <c:pt idx="6">
                    <c:v>0.13678551393343152</c:v>
                  </c:pt>
                  <c:pt idx="7">
                    <c:v>0.15379609843754602</c:v>
                  </c:pt>
                  <c:pt idx="8">
                    <c:v>5.99183710939089E-2</c:v>
                  </c:pt>
                </c:numCache>
              </c:numRef>
            </c:plus>
            <c:minus>
              <c:numRef>
                <c:f>'Q1 (April - Jun)'!$V$66:$V$74</c:f>
                <c:numCache>
                  <c:formatCode>General</c:formatCode>
                  <c:ptCount val="9"/>
                  <c:pt idx="0">
                    <c:v>0.14366868217550052</c:v>
                  </c:pt>
                  <c:pt idx="1">
                    <c:v>0.16505944347534751</c:v>
                  </c:pt>
                  <c:pt idx="2">
                    <c:v>0.17336053282147718</c:v>
                  </c:pt>
                  <c:pt idx="3">
                    <c:v>0.16477339951750769</c:v>
                  </c:pt>
                  <c:pt idx="4">
                    <c:v>0.17422177711661099</c:v>
                  </c:pt>
                  <c:pt idx="5">
                    <c:v>0.12776867336555497</c:v>
                  </c:pt>
                  <c:pt idx="6">
                    <c:v>0.13678551393343152</c:v>
                  </c:pt>
                  <c:pt idx="7">
                    <c:v>0.15379609843754602</c:v>
                  </c:pt>
                  <c:pt idx="8">
                    <c:v>5.99183710939089E-2</c:v>
                  </c:pt>
                </c:numCache>
              </c:numRef>
            </c:minus>
            <c:spPr>
              <a:ln w="25400">
                <a:solidFill>
                  <a:srgbClr val="FF0000"/>
                </a:solidFill>
                <a:prstDash val="solid"/>
              </a:ln>
            </c:spPr>
          </c:errBars>
          <c:cat>
            <c:strRef>
              <c:f>'Q1 (April - Jun)'!$T$66:$T$74</c:f>
              <c:strCache>
                <c:ptCount val="9"/>
                <c:pt idx="0">
                  <c:v>Q3 Duration of the interruption</c:v>
                </c:pt>
                <c:pt idx="1">
                  <c:v>Q5 Advance notice of work</c:v>
                </c:pt>
                <c:pt idx="2">
                  <c:v>Q6 Satisfaction with site tidiness</c:v>
                </c:pt>
                <c:pt idx="3">
                  <c:v>Q7 Communication while work was being carried out</c:v>
                </c:pt>
                <c:pt idx="4">
                  <c:v>Q8 Satisfaction with the excavation period</c:v>
                </c:pt>
                <c:pt idx="5">
                  <c:v>Q9 Skill and professionalism of the workforce</c:v>
                </c:pt>
                <c:pt idx="6">
                  <c:v>Q10 Quality of work</c:v>
                </c:pt>
                <c:pt idx="7">
                  <c:v>Q11 Satisfaction with overall service provided</c:v>
                </c:pt>
                <c:pt idx="8">
                  <c:v>Combined Score</c:v>
                </c:pt>
              </c:strCache>
            </c:strRef>
          </c:cat>
          <c:val>
            <c:numRef>
              <c:f>'Q1 (April - Jun)'!$U$66:$U$74</c:f>
              <c:numCache>
                <c:formatCode>0.00</c:formatCode>
                <c:ptCount val="9"/>
                <c:pt idx="0">
                  <c:v>8.9065533980582519</c:v>
                </c:pt>
                <c:pt idx="1">
                  <c:v>8.6930572472594392</c:v>
                </c:pt>
                <c:pt idx="2">
                  <c:v>8.1128084606345467</c:v>
                </c:pt>
                <c:pt idx="3">
                  <c:v>8.4894117647058831</c:v>
                </c:pt>
                <c:pt idx="4">
                  <c:v>8.080378250591016</c:v>
                </c:pt>
                <c:pt idx="5">
                  <c:v>8.9950124688279303</c:v>
                </c:pt>
                <c:pt idx="6">
                  <c:v>8.8512500000000003</c:v>
                </c:pt>
                <c:pt idx="7">
                  <c:v>8.6604244694132326</c:v>
                </c:pt>
                <c:pt idx="8">
                  <c:v>8.5897816557252948</c:v>
                </c:pt>
              </c:numCache>
            </c:numRef>
          </c:val>
          <c:extLst>
            <c:ext xmlns:c16="http://schemas.microsoft.com/office/drawing/2014/chart" uri="{C3380CC4-5D6E-409C-BE32-E72D297353CC}">
              <c16:uniqueId val="{00000002-1FBE-4D49-B031-59771D2F8825}"/>
            </c:ext>
          </c:extLst>
        </c:ser>
        <c:dLbls>
          <c:showLegendKey val="0"/>
          <c:showVal val="0"/>
          <c:showCatName val="0"/>
          <c:showSerName val="0"/>
          <c:showPercent val="0"/>
          <c:showBubbleSize val="0"/>
        </c:dLbls>
        <c:gapWidth val="30"/>
        <c:axId val="403185792"/>
        <c:axId val="403182264"/>
      </c:barChart>
      <c:catAx>
        <c:axId val="4031857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2264"/>
        <c:crossesAt val="0"/>
        <c:auto val="1"/>
        <c:lblAlgn val="ctr"/>
        <c:lblOffset val="100"/>
        <c:tickLblSkip val="1"/>
        <c:tickMarkSkip val="1"/>
        <c:noMultiLvlLbl val="0"/>
      </c:catAx>
      <c:valAx>
        <c:axId val="403182264"/>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2012681583119"/>
              <c:y val="0.940830180318369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5792"/>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44" r="0.75000000000000044"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0" i="0" u="none" strike="noStrike" baseline="0">
                <a:solidFill>
                  <a:srgbClr val="000000"/>
                </a:solidFill>
                <a:latin typeface="CG Omega"/>
                <a:ea typeface="CG Omega"/>
                <a:cs typeface="CG Omega"/>
              </a:defRPr>
            </a:pPr>
            <a:r>
              <a:rPr lang="en-GB" sz="1600" b="1" i="0" u="none" strike="noStrike" baseline="0">
                <a:solidFill>
                  <a:srgbClr val="000000"/>
                </a:solidFill>
                <a:latin typeface="Verdana"/>
                <a:ea typeface="Verdana"/>
                <a:cs typeface="Verdana"/>
              </a:rPr>
              <a:t>Planned work customer satisfaction survey results for </a:t>
            </a:r>
          </a:p>
          <a:p>
            <a:pPr>
              <a:defRPr sz="1425" b="0" i="0" u="none" strike="noStrike" baseline="0">
                <a:solidFill>
                  <a:srgbClr val="000000"/>
                </a:solidFill>
                <a:latin typeface="CG Omega"/>
                <a:ea typeface="CG Omega"/>
                <a:cs typeface="CG Omega"/>
              </a:defRPr>
            </a:pPr>
            <a:r>
              <a:rPr lang="en-GB" sz="1800" b="1" i="0" u="none" strike="noStrike" baseline="0">
                <a:solidFill>
                  <a:srgbClr val="000000"/>
                </a:solidFill>
                <a:latin typeface="Verdana"/>
                <a:ea typeface="Verdana"/>
                <a:cs typeface="Verdana"/>
              </a:rPr>
              <a:t>January - March 2018</a:t>
            </a:r>
            <a:endParaRPr lang="en-GB"/>
          </a:p>
        </c:rich>
      </c:tx>
      <c:layout>
        <c:manualLayout>
          <c:xMode val="edge"/>
          <c:yMode val="edge"/>
          <c:x val="0.11123402891470249"/>
          <c:y val="2.9585847223642499E-2"/>
        </c:manualLayout>
      </c:layout>
      <c:overlay val="0"/>
      <c:spPr>
        <a:noFill/>
        <a:ln w="25400">
          <a:noFill/>
        </a:ln>
      </c:spPr>
    </c:title>
    <c:autoTitleDeleted val="0"/>
    <c:plotArea>
      <c:layout>
        <c:manualLayout>
          <c:layoutTarget val="inner"/>
          <c:xMode val="edge"/>
          <c:yMode val="edge"/>
          <c:x val="0.24754244861483493"/>
          <c:y val="0.16524632491374208"/>
          <c:w val="0.72296693476318163"/>
          <c:h val="0.70819853534460964"/>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DBFB-4A75-9855-A0C3C5299B34}"/>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'Q4 (Jan - Mar)'!$V$66:$V$74</c:f>
                <c:numCache>
                  <c:formatCode>General</c:formatCode>
                  <c:ptCount val="9"/>
                  <c:pt idx="0">
                    <c:v>0.11359459275786039</c:v>
                  </c:pt>
                  <c:pt idx="1">
                    <c:v>0.12929387481626578</c:v>
                  </c:pt>
                  <c:pt idx="2">
                    <c:v>0.15223220399249965</c:v>
                  </c:pt>
                  <c:pt idx="3">
                    <c:v>0.12776357084924422</c:v>
                  </c:pt>
                  <c:pt idx="4">
                    <c:v>0.15270222362371808</c:v>
                  </c:pt>
                  <c:pt idx="5">
                    <c:v>0.11812412175822741</c:v>
                  </c:pt>
                  <c:pt idx="6">
                    <c:v>0.11596314332023196</c:v>
                  </c:pt>
                  <c:pt idx="7">
                    <c:v>0.12474306475367898</c:v>
                  </c:pt>
                  <c:pt idx="8">
                    <c:v>5.0224481356902093E-2</c:v>
                  </c:pt>
                </c:numCache>
              </c:numRef>
            </c:plus>
            <c:minus>
              <c:numRef>
                <c:f>'Q4 (Jan - Mar)'!$V$66:$V$74</c:f>
                <c:numCache>
                  <c:formatCode>General</c:formatCode>
                  <c:ptCount val="9"/>
                  <c:pt idx="0">
                    <c:v>0.11359459275786039</c:v>
                  </c:pt>
                  <c:pt idx="1">
                    <c:v>0.12929387481626578</c:v>
                  </c:pt>
                  <c:pt idx="2">
                    <c:v>0.15223220399249965</c:v>
                  </c:pt>
                  <c:pt idx="3">
                    <c:v>0.12776357084924422</c:v>
                  </c:pt>
                  <c:pt idx="4">
                    <c:v>0.15270222362371808</c:v>
                  </c:pt>
                  <c:pt idx="5">
                    <c:v>0.11812412175822741</c:v>
                  </c:pt>
                  <c:pt idx="6">
                    <c:v>0.11596314332023196</c:v>
                  </c:pt>
                  <c:pt idx="7">
                    <c:v>0.12474306475367898</c:v>
                  </c:pt>
                  <c:pt idx="8">
                    <c:v>5.0224481356902093E-2</c:v>
                  </c:pt>
                </c:numCache>
              </c:numRef>
            </c:minus>
            <c:spPr>
              <a:ln w="25400">
                <a:solidFill>
                  <a:srgbClr val="FF0000"/>
                </a:solidFill>
                <a:prstDash val="solid"/>
              </a:ln>
            </c:spPr>
          </c:errBars>
          <c:cat>
            <c:strRef>
              <c:f>'Q4 (Jan - Mar)'!$T$66:$T$74</c:f>
              <c:strCache>
                <c:ptCount val="9"/>
                <c:pt idx="0">
                  <c:v>Q3 Duration of the interruption</c:v>
                </c:pt>
                <c:pt idx="1">
                  <c:v>Q5 Advance notice of work</c:v>
                </c:pt>
                <c:pt idx="2">
                  <c:v>Q6 Satisfaction with site tidiness</c:v>
                </c:pt>
                <c:pt idx="3">
                  <c:v>Q7 Communication while work was being carried out</c:v>
                </c:pt>
                <c:pt idx="4">
                  <c:v>Q8 Satisfaction with the excavation period</c:v>
                </c:pt>
                <c:pt idx="5">
                  <c:v>Q9 Skill and professionalism of the workforce</c:v>
                </c:pt>
                <c:pt idx="6">
                  <c:v>Q10 Quality of work</c:v>
                </c:pt>
                <c:pt idx="7">
                  <c:v>Q11 Satisfaction with overall service provided</c:v>
                </c:pt>
                <c:pt idx="8">
                  <c:v>Combined Score</c:v>
                </c:pt>
              </c:strCache>
            </c:strRef>
          </c:cat>
          <c:val>
            <c:numRef>
              <c:f>'Q4 (Jan - Mar)'!$U$66:$U$74</c:f>
              <c:numCache>
                <c:formatCode>0.00</c:formatCode>
                <c:ptCount val="9"/>
                <c:pt idx="0">
                  <c:v>9.059751972942502</c:v>
                </c:pt>
                <c:pt idx="1">
                  <c:v>9.0401836969001153</c:v>
                </c:pt>
                <c:pt idx="2">
                  <c:v>8.3177777777777777</c:v>
                </c:pt>
                <c:pt idx="3">
                  <c:v>8.9130434782608692</c:v>
                </c:pt>
                <c:pt idx="4">
                  <c:v>8.3121516164994418</c:v>
                </c:pt>
                <c:pt idx="5">
                  <c:v>9.0558139534883715</c:v>
                </c:pt>
                <c:pt idx="6">
                  <c:v>8.9662004662004655</c:v>
                </c:pt>
                <c:pt idx="7">
                  <c:v>8.9127906976744189</c:v>
                </c:pt>
                <c:pt idx="8">
                  <c:v>8.8092747088670773</c:v>
                </c:pt>
              </c:numCache>
            </c:numRef>
          </c:val>
          <c:extLst>
            <c:ext xmlns:c16="http://schemas.microsoft.com/office/drawing/2014/chart" uri="{C3380CC4-5D6E-409C-BE32-E72D297353CC}">
              <c16:uniqueId val="{00000002-DBFB-4A75-9855-A0C3C5299B34}"/>
            </c:ext>
          </c:extLst>
        </c:ser>
        <c:dLbls>
          <c:showLegendKey val="0"/>
          <c:showVal val="0"/>
          <c:showCatName val="0"/>
          <c:showSerName val="0"/>
          <c:showPercent val="0"/>
          <c:showBubbleSize val="0"/>
        </c:dLbls>
        <c:gapWidth val="30"/>
        <c:axId val="361608584"/>
        <c:axId val="361604664"/>
      </c:barChart>
      <c:catAx>
        <c:axId val="3616085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61604664"/>
        <c:crossesAt val="0"/>
        <c:auto val="1"/>
        <c:lblAlgn val="ctr"/>
        <c:lblOffset val="100"/>
        <c:tickLblSkip val="1"/>
        <c:tickMarkSkip val="1"/>
        <c:noMultiLvlLbl val="0"/>
      </c:catAx>
      <c:valAx>
        <c:axId val="361604664"/>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2012681583119"/>
              <c:y val="0.940830180318369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61608584"/>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78" r="0.75000000000000078"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Emergency response &amp; repair customer survey results for 
January - March 2018</a:t>
            </a:r>
          </a:p>
        </c:rich>
      </c:tx>
      <c:layout>
        <c:manualLayout>
          <c:xMode val="edge"/>
          <c:yMode val="edge"/>
          <c:x val="0.13070744969739459"/>
          <c:y val="2.9880370216880784E-2"/>
        </c:manualLayout>
      </c:layout>
      <c:overlay val="0"/>
      <c:spPr>
        <a:noFill/>
        <a:ln w="25400">
          <a:noFill/>
        </a:ln>
      </c:spPr>
    </c:title>
    <c:autoTitleDeleted val="0"/>
    <c:plotArea>
      <c:layout>
        <c:manualLayout>
          <c:layoutTarget val="inner"/>
          <c:xMode val="edge"/>
          <c:yMode val="edge"/>
          <c:x val="0.25647899910634547"/>
          <c:y val="0.17693836978131247"/>
          <c:w val="0.70866845397676492"/>
          <c:h val="0.67992047713717874"/>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EF6-4EA8-87B9-F8B77CB010FA}"/>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'Q4 (Jan - Mar)'!$V$79:$V$88</c:f>
                <c:numCache>
                  <c:formatCode>General</c:formatCode>
                  <c:ptCount val="10"/>
                  <c:pt idx="0">
                    <c:v>0.15207976780080973</c:v>
                  </c:pt>
                  <c:pt idx="1">
                    <c:v>0.31916884360129372</c:v>
                  </c:pt>
                  <c:pt idx="2">
                    <c:v>0.31404944843575427</c:v>
                  </c:pt>
                  <c:pt idx="3">
                    <c:v>0.16113710607561149</c:v>
                  </c:pt>
                  <c:pt idx="4">
                    <c:v>0.20639805305676087</c:v>
                  </c:pt>
                  <c:pt idx="5">
                    <c:v>0.14341354998386974</c:v>
                  </c:pt>
                  <c:pt idx="6">
                    <c:v>0.15913491095452897</c:v>
                  </c:pt>
                  <c:pt idx="7">
                    <c:v>0.16180126561140812</c:v>
                  </c:pt>
                  <c:pt idx="8">
                    <c:v>7.267426345373329E-2</c:v>
                  </c:pt>
                </c:numCache>
              </c:numRef>
            </c:plus>
            <c:minus>
              <c:numRef>
                <c:f>'Q4 (Jan - Mar)'!$V$79:$V$88</c:f>
                <c:numCache>
                  <c:formatCode>General</c:formatCode>
                  <c:ptCount val="10"/>
                  <c:pt idx="0">
                    <c:v>0.15207976780080973</c:v>
                  </c:pt>
                  <c:pt idx="1">
                    <c:v>0.31916884360129372</c:v>
                  </c:pt>
                  <c:pt idx="2">
                    <c:v>0.31404944843575427</c:v>
                  </c:pt>
                  <c:pt idx="3">
                    <c:v>0.16113710607561149</c:v>
                  </c:pt>
                  <c:pt idx="4">
                    <c:v>0.20639805305676087</c:v>
                  </c:pt>
                  <c:pt idx="5">
                    <c:v>0.14341354998386974</c:v>
                  </c:pt>
                  <c:pt idx="6">
                    <c:v>0.15913491095452897</c:v>
                  </c:pt>
                  <c:pt idx="7">
                    <c:v>0.16180126561140812</c:v>
                  </c:pt>
                  <c:pt idx="8">
                    <c:v>7.267426345373329E-2</c:v>
                  </c:pt>
                </c:numCache>
              </c:numRef>
            </c:minus>
            <c:spPr>
              <a:ln w="25400">
                <a:solidFill>
                  <a:srgbClr val="FF0000"/>
                </a:solidFill>
                <a:prstDash val="solid"/>
              </a:ln>
            </c:spPr>
          </c:errBars>
          <c:cat>
            <c:strRef>
              <c:f>'Q4 (Jan - Mar)'!$T$79:$T$87</c:f>
              <c:strCache>
                <c:ptCount val="9"/>
                <c:pt idx="0">
                  <c:v>Q5 Time it took for engineer to respond</c:v>
                </c:pt>
                <c:pt idx="1">
                  <c:v>Q9 Duration of interruption</c:v>
                </c:pt>
                <c:pt idx="2">
                  <c:v>Q10 Communication during interruption</c:v>
                </c:pt>
                <c:pt idx="3">
                  <c:v>Q11 Satisfaction with site tidiness</c:v>
                </c:pt>
                <c:pt idx="4">
                  <c:v>Q12 Satisfaction with excavation period</c:v>
                </c:pt>
                <c:pt idx="5">
                  <c:v>Q13 Skill and professionalism of the workforce</c:v>
                </c:pt>
                <c:pt idx="6">
                  <c:v>Q14 Overall quality of work</c:v>
                </c:pt>
                <c:pt idx="7">
                  <c:v>Q15  Overall satisfaction of service provided</c:v>
                </c:pt>
                <c:pt idx="8">
                  <c:v>Combined Score</c:v>
                </c:pt>
              </c:strCache>
            </c:strRef>
          </c:cat>
          <c:val>
            <c:numRef>
              <c:f>'Q4 (Jan - Mar)'!$U$79:$U$87</c:f>
              <c:numCache>
                <c:formatCode>0.00</c:formatCode>
                <c:ptCount val="9"/>
                <c:pt idx="0">
                  <c:v>9.4774774774774766</c:v>
                </c:pt>
                <c:pt idx="1">
                  <c:v>9.125</c:v>
                </c:pt>
                <c:pt idx="2">
                  <c:v>9.1386861313868621</c:v>
                </c:pt>
                <c:pt idx="3">
                  <c:v>9.4980988593155899</c:v>
                </c:pt>
                <c:pt idx="4">
                  <c:v>9.3588516746411479</c:v>
                </c:pt>
                <c:pt idx="5">
                  <c:v>9.5725190839694658</c:v>
                </c:pt>
                <c:pt idx="6">
                  <c:v>9.5090909090909097</c:v>
                </c:pt>
                <c:pt idx="7">
                  <c:v>9.487544483985765</c:v>
                </c:pt>
                <c:pt idx="8">
                  <c:v>9.3828177336973511</c:v>
                </c:pt>
              </c:numCache>
            </c:numRef>
          </c:val>
          <c:extLst>
            <c:ext xmlns:c16="http://schemas.microsoft.com/office/drawing/2014/chart" uri="{C3380CC4-5D6E-409C-BE32-E72D297353CC}">
              <c16:uniqueId val="{00000002-AEF6-4EA8-87B9-F8B77CB010FA}"/>
            </c:ext>
          </c:extLst>
        </c:ser>
        <c:dLbls>
          <c:showLegendKey val="0"/>
          <c:showVal val="0"/>
          <c:showCatName val="0"/>
          <c:showSerName val="0"/>
          <c:showPercent val="0"/>
          <c:showBubbleSize val="0"/>
        </c:dLbls>
        <c:gapWidth val="30"/>
        <c:axId val="361605056"/>
        <c:axId val="361603488"/>
      </c:barChart>
      <c:catAx>
        <c:axId val="36160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Verdana"/>
                <a:ea typeface="Verdana"/>
                <a:cs typeface="Verdana"/>
              </a:defRPr>
            </a:pPr>
            <a:endParaRPr lang="en-US"/>
          </a:p>
        </c:txPr>
        <c:crossAx val="361603488"/>
        <c:crossesAt val="0"/>
        <c:auto val="1"/>
        <c:lblAlgn val="ctr"/>
        <c:lblOffset val="100"/>
        <c:tickLblSkip val="1"/>
        <c:tickMarkSkip val="1"/>
        <c:noMultiLvlLbl val="0"/>
      </c:catAx>
      <c:valAx>
        <c:axId val="361603488"/>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686679519553051"/>
              <c:y val="0.940239922641248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61605056"/>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78" r="0.75000000000000078"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Connections customer satisfaction survey results for 
January - March 2018</a:t>
            </a:r>
          </a:p>
        </c:rich>
      </c:tx>
      <c:layout>
        <c:manualLayout>
          <c:xMode val="edge"/>
          <c:yMode val="edge"/>
          <c:x val="0.12477733386774928"/>
          <c:y val="2.8021015761821366E-2"/>
        </c:manualLayout>
      </c:layout>
      <c:overlay val="0"/>
      <c:spPr>
        <a:noFill/>
        <a:ln w="25400">
          <a:noFill/>
        </a:ln>
      </c:spPr>
    </c:title>
    <c:autoTitleDeleted val="0"/>
    <c:plotArea>
      <c:layout>
        <c:manualLayout>
          <c:layoutTarget val="inner"/>
          <c:xMode val="edge"/>
          <c:yMode val="edge"/>
          <c:x val="0.24093953916643629"/>
          <c:y val="0.16913966192931867"/>
          <c:w val="0.73064697797763967"/>
          <c:h val="0.7121669975971318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7"/>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7613-470C-B23F-499B9D896826}"/>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'Q4 (Jan - Mar)'!$V$94:$V$104</c:f>
                <c:numCache>
                  <c:formatCode>General</c:formatCode>
                  <c:ptCount val="11"/>
                  <c:pt idx="0">
                    <c:v>0.27247714926603539</c:v>
                  </c:pt>
                  <c:pt idx="1">
                    <c:v>0.22730645159710161</c:v>
                  </c:pt>
                  <c:pt idx="2">
                    <c:v>0.34131609289164727</c:v>
                  </c:pt>
                  <c:pt idx="3">
                    <c:v>0.2239408474406194</c:v>
                  </c:pt>
                  <c:pt idx="4">
                    <c:v>0.21108959036981464</c:v>
                  </c:pt>
                  <c:pt idx="5">
                    <c:v>0.20615610907086124</c:v>
                  </c:pt>
                  <c:pt idx="6">
                    <c:v>0.23198719173936605</c:v>
                  </c:pt>
                  <c:pt idx="7">
                    <c:v>0.18428304143775176</c:v>
                  </c:pt>
                  <c:pt idx="8">
                    <c:v>0.30839573764626105</c:v>
                  </c:pt>
                  <c:pt idx="9">
                    <c:v>0.23139730389489807</c:v>
                  </c:pt>
                  <c:pt idx="10">
                    <c:v>8.4328141217035441E-2</c:v>
                  </c:pt>
                </c:numCache>
              </c:numRef>
            </c:plus>
            <c:minus>
              <c:numRef>
                <c:f>'Q4 (Jan - Mar)'!$V$94:$V$104</c:f>
                <c:numCache>
                  <c:formatCode>General</c:formatCode>
                  <c:ptCount val="11"/>
                  <c:pt idx="0">
                    <c:v>0.27247714926603539</c:v>
                  </c:pt>
                  <c:pt idx="1">
                    <c:v>0.22730645159710161</c:v>
                  </c:pt>
                  <c:pt idx="2">
                    <c:v>0.34131609289164727</c:v>
                  </c:pt>
                  <c:pt idx="3">
                    <c:v>0.2239408474406194</c:v>
                  </c:pt>
                  <c:pt idx="4">
                    <c:v>0.21108959036981464</c:v>
                  </c:pt>
                  <c:pt idx="5">
                    <c:v>0.20615610907086124</c:v>
                  </c:pt>
                  <c:pt idx="6">
                    <c:v>0.23198719173936605</c:v>
                  </c:pt>
                  <c:pt idx="7">
                    <c:v>0.18428304143775176</c:v>
                  </c:pt>
                  <c:pt idx="8">
                    <c:v>0.30839573764626105</c:v>
                  </c:pt>
                  <c:pt idx="9">
                    <c:v>0.23139730389489807</c:v>
                  </c:pt>
                  <c:pt idx="10">
                    <c:v>8.4328141217035441E-2</c:v>
                  </c:pt>
                </c:numCache>
              </c:numRef>
            </c:minus>
            <c:spPr>
              <a:ln w="25400">
                <a:solidFill>
                  <a:srgbClr val="FF0000"/>
                </a:solidFill>
                <a:prstDash val="solid"/>
              </a:ln>
            </c:spPr>
          </c:errBars>
          <c:cat>
            <c:strRef>
              <c:f>'Q4 (Jan - Mar)'!$T$94:$T$104</c:f>
              <c:strCache>
                <c:ptCount val="11"/>
                <c:pt idx="0">
                  <c:v>Q2  Application process and clarity of forms</c:v>
                </c:pt>
                <c:pt idx="1">
                  <c:v>Q3 Time taken to provide quotation</c:v>
                </c:pt>
                <c:pt idx="2">
                  <c:v>Q4 Time taken to schedule a date for works</c:v>
                </c:pt>
                <c:pt idx="3">
                  <c:v>Q5 Length of time it took for work to be completed</c:v>
                </c:pt>
                <c:pt idx="4">
                  <c:v>Q6 Skill and professionalism of the workforce</c:v>
                </c:pt>
                <c:pt idx="5">
                  <c:v>Q7 Satisfaction with site tidiness</c:v>
                </c:pt>
                <c:pt idx="6">
                  <c:v>Q8 Satisfaction with excavation period</c:v>
                </c:pt>
                <c:pt idx="7">
                  <c:v>Q9 Overall quality of work</c:v>
                </c:pt>
                <c:pt idx="8">
                  <c:v>Q10 Overall quality of communication</c:v>
                </c:pt>
                <c:pt idx="9">
                  <c:v>Q11 Overall satisfaction with service provided</c:v>
                </c:pt>
                <c:pt idx="10">
                  <c:v>Combined score</c:v>
                </c:pt>
              </c:strCache>
            </c:strRef>
          </c:cat>
          <c:val>
            <c:numRef>
              <c:f>'Q4 (Jan - Mar)'!$U$94:$U$104</c:f>
              <c:numCache>
                <c:formatCode>0.00</c:formatCode>
                <c:ptCount val="11"/>
                <c:pt idx="0">
                  <c:v>8.8802816901408459</c:v>
                </c:pt>
                <c:pt idx="1">
                  <c:v>9.2027972027972034</c:v>
                </c:pt>
                <c:pt idx="2">
                  <c:v>8.6808510638297864</c:v>
                </c:pt>
                <c:pt idx="3">
                  <c:v>9.3636363636363633</c:v>
                </c:pt>
                <c:pt idx="4">
                  <c:v>9.4615384615384617</c:v>
                </c:pt>
                <c:pt idx="5">
                  <c:v>9.4125874125874134</c:v>
                </c:pt>
                <c:pt idx="6">
                  <c:v>9.2258064516129039</c:v>
                </c:pt>
                <c:pt idx="7">
                  <c:v>9.481203007518797</c:v>
                </c:pt>
                <c:pt idx="8">
                  <c:v>9.1603053435114496</c:v>
                </c:pt>
                <c:pt idx="9">
                  <c:v>9.2781954887218046</c:v>
                </c:pt>
                <c:pt idx="10">
                  <c:v>9.2076674441303581</c:v>
                </c:pt>
              </c:numCache>
            </c:numRef>
          </c:val>
          <c:extLst>
            <c:ext xmlns:c16="http://schemas.microsoft.com/office/drawing/2014/chart" uri="{C3380CC4-5D6E-409C-BE32-E72D297353CC}">
              <c16:uniqueId val="{00000002-7613-470C-B23F-499B9D896826}"/>
            </c:ext>
          </c:extLst>
        </c:ser>
        <c:dLbls>
          <c:showLegendKey val="0"/>
          <c:showVal val="0"/>
          <c:showCatName val="0"/>
          <c:showSerName val="0"/>
          <c:showPercent val="0"/>
          <c:showBubbleSize val="0"/>
        </c:dLbls>
        <c:gapWidth val="30"/>
        <c:axId val="361602704"/>
        <c:axId val="361606232"/>
      </c:barChart>
      <c:catAx>
        <c:axId val="3616027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61606232"/>
        <c:crossesAt val="0"/>
        <c:auto val="1"/>
        <c:lblAlgn val="ctr"/>
        <c:lblOffset val="100"/>
        <c:tickLblSkip val="1"/>
        <c:tickMarkSkip val="1"/>
        <c:noMultiLvlLbl val="0"/>
      </c:catAx>
      <c:valAx>
        <c:axId val="361606232"/>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4409147132472"/>
              <c:y val="0.947461330906316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61602704"/>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CG Omega"/>
          <a:ea typeface="CG Omega"/>
          <a:cs typeface="CG Omega"/>
        </a:defRPr>
      </a:pPr>
      <a:endParaRPr lang="en-US"/>
    </a:p>
  </c:txPr>
  <c:printSettings>
    <c:headerFooter alignWithMargins="0"/>
    <c:pageMargins b="1" l="0.75000000000000078" r="0.75000000000000078"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0" i="0" u="none" strike="noStrike" baseline="0">
                <a:solidFill>
                  <a:srgbClr val="000000"/>
                </a:solidFill>
                <a:latin typeface="CG Omega"/>
                <a:ea typeface="CG Omega"/>
                <a:cs typeface="CG Omega"/>
              </a:defRPr>
            </a:pPr>
            <a:r>
              <a:rPr lang="en-GB" sz="1600" b="1" i="0" u="none" strike="noStrike" baseline="0">
                <a:solidFill>
                  <a:srgbClr val="000000"/>
                </a:solidFill>
                <a:latin typeface="Verdana"/>
                <a:ea typeface="Verdana"/>
                <a:cs typeface="Verdana"/>
              </a:rPr>
              <a:t>Planned work customer satisfaction survey results </a:t>
            </a:r>
          </a:p>
          <a:p>
            <a:pPr>
              <a:defRPr sz="1425" b="0" i="0" u="none" strike="noStrike" baseline="0">
                <a:solidFill>
                  <a:srgbClr val="000000"/>
                </a:solidFill>
                <a:latin typeface="CG Omega"/>
                <a:ea typeface="CG Omega"/>
                <a:cs typeface="CG Omega"/>
              </a:defRPr>
            </a:pPr>
            <a:r>
              <a:rPr lang="en-GB" sz="1600" b="1" i="0" u="none" strike="noStrike" baseline="0">
                <a:solidFill>
                  <a:srgbClr val="000000"/>
                </a:solidFill>
                <a:latin typeface="Verdana"/>
                <a:ea typeface="Verdana"/>
                <a:cs typeface="Verdana"/>
              </a:rPr>
              <a:t>ANNUAL</a:t>
            </a:r>
            <a:endParaRPr lang="en-GB"/>
          </a:p>
        </c:rich>
      </c:tx>
      <c:layout>
        <c:manualLayout>
          <c:xMode val="edge"/>
          <c:yMode val="edge"/>
          <c:x val="0.11123402891470249"/>
          <c:y val="2.9585847223642499E-2"/>
        </c:manualLayout>
      </c:layout>
      <c:overlay val="0"/>
      <c:spPr>
        <a:noFill/>
        <a:ln w="25400">
          <a:noFill/>
        </a:ln>
      </c:spPr>
    </c:title>
    <c:autoTitleDeleted val="0"/>
    <c:plotArea>
      <c:layout>
        <c:manualLayout>
          <c:layoutTarget val="inner"/>
          <c:xMode val="edge"/>
          <c:yMode val="edge"/>
          <c:x val="0.24754244861483499"/>
          <c:y val="0.16524632491374208"/>
          <c:w val="0.72296693476318163"/>
          <c:h val="0.70819853534460964"/>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FF5-4B39-ABF8-77BA60AE03D8}"/>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Annual!$V$66:$V$74</c:f>
                <c:numCache>
                  <c:formatCode>General</c:formatCode>
                  <c:ptCount val="9"/>
                  <c:pt idx="0">
                    <c:v>6.4671142673262891E-2</c:v>
                  </c:pt>
                  <c:pt idx="1">
                    <c:v>7.2757114434263914E-2</c:v>
                  </c:pt>
                  <c:pt idx="2">
                    <c:v>7.9131704579705031E-2</c:v>
                  </c:pt>
                  <c:pt idx="3">
                    <c:v>7.2324212442721428E-2</c:v>
                  </c:pt>
                  <c:pt idx="4">
                    <c:v>8.012866091684484E-2</c:v>
                  </c:pt>
                  <c:pt idx="5">
                    <c:v>6.0933830554274808E-2</c:v>
                  </c:pt>
                  <c:pt idx="6">
                    <c:v>6.3381046103154329E-2</c:v>
                  </c:pt>
                  <c:pt idx="7">
                    <c:v>6.9849530915833138E-2</c:v>
                  </c:pt>
                  <c:pt idx="8">
                    <c:v>2.7144380116666127E-2</c:v>
                  </c:pt>
                </c:numCache>
              </c:numRef>
            </c:plus>
            <c:minus>
              <c:numRef>
                <c:f>Annual!$V$66:$V$74</c:f>
                <c:numCache>
                  <c:formatCode>General</c:formatCode>
                  <c:ptCount val="9"/>
                  <c:pt idx="0">
                    <c:v>6.4671142673262891E-2</c:v>
                  </c:pt>
                  <c:pt idx="1">
                    <c:v>7.2757114434263914E-2</c:v>
                  </c:pt>
                  <c:pt idx="2">
                    <c:v>7.9131704579705031E-2</c:v>
                  </c:pt>
                  <c:pt idx="3">
                    <c:v>7.2324212442721428E-2</c:v>
                  </c:pt>
                  <c:pt idx="4">
                    <c:v>8.012866091684484E-2</c:v>
                  </c:pt>
                  <c:pt idx="5">
                    <c:v>6.0933830554274808E-2</c:v>
                  </c:pt>
                  <c:pt idx="6">
                    <c:v>6.3381046103154329E-2</c:v>
                  </c:pt>
                  <c:pt idx="7">
                    <c:v>6.9849530915833138E-2</c:v>
                  </c:pt>
                  <c:pt idx="8">
                    <c:v>2.7144380116666127E-2</c:v>
                  </c:pt>
                </c:numCache>
              </c:numRef>
            </c:minus>
            <c:spPr>
              <a:ln w="25400">
                <a:solidFill>
                  <a:srgbClr val="FF0000"/>
                </a:solidFill>
                <a:prstDash val="solid"/>
              </a:ln>
            </c:spPr>
          </c:errBars>
          <c:cat>
            <c:strRef>
              <c:f>Annual!$T$66:$T$74</c:f>
              <c:strCache>
                <c:ptCount val="9"/>
                <c:pt idx="0">
                  <c:v>Q3 Duration of the interruption</c:v>
                </c:pt>
                <c:pt idx="1">
                  <c:v>Q5 Advance notice of work</c:v>
                </c:pt>
                <c:pt idx="2">
                  <c:v>Q6 Satisfaction with site tidiness</c:v>
                </c:pt>
                <c:pt idx="3">
                  <c:v>Q7 Communication while work was being carried out</c:v>
                </c:pt>
                <c:pt idx="4">
                  <c:v>Q8 Satisfaction with the excavation period</c:v>
                </c:pt>
                <c:pt idx="5">
                  <c:v>Q9 Skill and professionalism of the workforce</c:v>
                </c:pt>
                <c:pt idx="6">
                  <c:v>Q10 Quality of work</c:v>
                </c:pt>
                <c:pt idx="7">
                  <c:v>Q11 Satisfaction with overall service provided</c:v>
                </c:pt>
                <c:pt idx="8">
                  <c:v>Combined Score</c:v>
                </c:pt>
              </c:strCache>
            </c:strRef>
          </c:cat>
          <c:val>
            <c:numRef>
              <c:f>Annual!$U$66:$U$74</c:f>
              <c:numCache>
                <c:formatCode>0.00</c:formatCode>
                <c:ptCount val="9"/>
                <c:pt idx="0">
                  <c:v>8.988329063478508</c:v>
                </c:pt>
                <c:pt idx="1">
                  <c:v>8.8756104567652976</c:v>
                </c:pt>
                <c:pt idx="2">
                  <c:v>8.2892906815020861</c:v>
                </c:pt>
                <c:pt idx="3">
                  <c:v>8.7408850542721961</c:v>
                </c:pt>
                <c:pt idx="4">
                  <c:v>8.2472035794183451</c:v>
                </c:pt>
                <c:pt idx="5">
                  <c:v>9.0411280846063455</c:v>
                </c:pt>
                <c:pt idx="6">
                  <c:v>8.9231901118304879</c:v>
                </c:pt>
                <c:pt idx="7">
                  <c:v>8.7991176470588233</c:v>
                </c:pt>
                <c:pt idx="8">
                  <c:v>8.7293767188390383</c:v>
                </c:pt>
              </c:numCache>
            </c:numRef>
          </c:val>
          <c:extLst>
            <c:ext xmlns:c16="http://schemas.microsoft.com/office/drawing/2014/chart" uri="{C3380CC4-5D6E-409C-BE32-E72D297353CC}">
              <c16:uniqueId val="{00000002-AFF5-4B39-ABF8-77BA60AE03D8}"/>
            </c:ext>
          </c:extLst>
        </c:ser>
        <c:dLbls>
          <c:showLegendKey val="0"/>
          <c:showVal val="0"/>
          <c:showCatName val="0"/>
          <c:showSerName val="0"/>
          <c:showPercent val="0"/>
          <c:showBubbleSize val="0"/>
        </c:dLbls>
        <c:gapWidth val="30"/>
        <c:axId val="361608976"/>
        <c:axId val="398824472"/>
      </c:barChart>
      <c:catAx>
        <c:axId val="3616089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8824472"/>
        <c:crossesAt val="0"/>
        <c:auto val="1"/>
        <c:lblAlgn val="ctr"/>
        <c:lblOffset val="100"/>
        <c:tickLblSkip val="1"/>
        <c:tickMarkSkip val="1"/>
        <c:noMultiLvlLbl val="0"/>
      </c:catAx>
      <c:valAx>
        <c:axId val="398824472"/>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2012681583119"/>
              <c:y val="0.940830180318369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61608976"/>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1" r="0.750000000000001"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Emergency response &amp; repair customer survey results for 
ANNUAL</a:t>
            </a:r>
          </a:p>
        </c:rich>
      </c:tx>
      <c:layout>
        <c:manualLayout>
          <c:xMode val="edge"/>
          <c:yMode val="edge"/>
          <c:x val="0.13186386326606123"/>
          <c:y val="3.5760077358751211E-2"/>
        </c:manualLayout>
      </c:layout>
      <c:overlay val="0"/>
      <c:spPr>
        <a:noFill/>
        <a:ln w="25400">
          <a:noFill/>
        </a:ln>
      </c:spPr>
    </c:title>
    <c:autoTitleDeleted val="0"/>
    <c:plotArea>
      <c:layout>
        <c:manualLayout>
          <c:layoutTarget val="inner"/>
          <c:xMode val="edge"/>
          <c:yMode val="edge"/>
          <c:x val="0.25647899910634564"/>
          <c:y val="0.17693836978131258"/>
          <c:w val="0.70866845397676492"/>
          <c:h val="0.67992047713717929"/>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E82E-43B4-8F2B-2399C0E42E4F}"/>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Annual!$V$79:$V$88</c:f>
                <c:numCache>
                  <c:formatCode>General</c:formatCode>
                  <c:ptCount val="10"/>
                  <c:pt idx="0">
                    <c:v>7.4549205074897609E-2</c:v>
                  </c:pt>
                  <c:pt idx="1">
                    <c:v>0.15121521981537023</c:v>
                  </c:pt>
                  <c:pt idx="2">
                    <c:v>0.13033856510528408</c:v>
                  </c:pt>
                  <c:pt idx="3">
                    <c:v>7.4882016999327478E-2</c:v>
                  </c:pt>
                  <c:pt idx="4">
                    <c:v>9.6203814202542509E-2</c:v>
                  </c:pt>
                  <c:pt idx="5">
                    <c:v>7.5264832835634232E-2</c:v>
                  </c:pt>
                  <c:pt idx="6">
                    <c:v>7.7776881791828609E-2</c:v>
                  </c:pt>
                  <c:pt idx="7">
                    <c:v>7.6787315543239962E-2</c:v>
                  </c:pt>
                  <c:pt idx="8">
                    <c:v>3.4385895393654262E-2</c:v>
                  </c:pt>
                </c:numCache>
              </c:numRef>
            </c:plus>
            <c:minus>
              <c:numRef>
                <c:f>Annual!$V$79:$V$88</c:f>
                <c:numCache>
                  <c:formatCode>General</c:formatCode>
                  <c:ptCount val="10"/>
                  <c:pt idx="0">
                    <c:v>7.4549205074897609E-2</c:v>
                  </c:pt>
                  <c:pt idx="1">
                    <c:v>0.15121521981537023</c:v>
                  </c:pt>
                  <c:pt idx="2">
                    <c:v>0.13033856510528408</c:v>
                  </c:pt>
                  <c:pt idx="3">
                    <c:v>7.4882016999327478E-2</c:v>
                  </c:pt>
                  <c:pt idx="4">
                    <c:v>9.6203814202542509E-2</c:v>
                  </c:pt>
                  <c:pt idx="5">
                    <c:v>7.5264832835634232E-2</c:v>
                  </c:pt>
                  <c:pt idx="6">
                    <c:v>7.7776881791828609E-2</c:v>
                  </c:pt>
                  <c:pt idx="7">
                    <c:v>7.6787315543239962E-2</c:v>
                  </c:pt>
                  <c:pt idx="8">
                    <c:v>3.4385895393654262E-2</c:v>
                  </c:pt>
                </c:numCache>
              </c:numRef>
            </c:minus>
            <c:spPr>
              <a:ln w="25400">
                <a:solidFill>
                  <a:srgbClr val="FF0000"/>
                </a:solidFill>
                <a:prstDash val="solid"/>
              </a:ln>
            </c:spPr>
          </c:errBars>
          <c:cat>
            <c:strRef>
              <c:f>Annual!$T$79:$T$87</c:f>
              <c:strCache>
                <c:ptCount val="9"/>
                <c:pt idx="0">
                  <c:v>Q5 Time it took for engineer to respond</c:v>
                </c:pt>
                <c:pt idx="1">
                  <c:v>Q9 Duration of interruption</c:v>
                </c:pt>
                <c:pt idx="2">
                  <c:v>Q10 Communication during interruption</c:v>
                </c:pt>
                <c:pt idx="3">
                  <c:v>Q11 Satisfaction with site tidiness</c:v>
                </c:pt>
                <c:pt idx="4">
                  <c:v>Q12 Satisfaction with excavation period</c:v>
                </c:pt>
                <c:pt idx="5">
                  <c:v>Q13 Skill and professionalism of the workforce</c:v>
                </c:pt>
                <c:pt idx="6">
                  <c:v>Q14 Overall quality of work</c:v>
                </c:pt>
                <c:pt idx="7">
                  <c:v>Q15  Overall satisfaction of service provided</c:v>
                </c:pt>
                <c:pt idx="8">
                  <c:v>Combined Score</c:v>
                </c:pt>
              </c:strCache>
            </c:strRef>
          </c:cat>
          <c:val>
            <c:numRef>
              <c:f>Annual!$U$79:$U$87</c:f>
              <c:numCache>
                <c:formatCode>0.00</c:formatCode>
                <c:ptCount val="9"/>
                <c:pt idx="0">
                  <c:v>9.5364526659412405</c:v>
                </c:pt>
                <c:pt idx="1">
                  <c:v>9.2045855379188719</c:v>
                </c:pt>
                <c:pt idx="2">
                  <c:v>9.3421052631578956</c:v>
                </c:pt>
                <c:pt idx="3">
                  <c:v>9.557090239410682</c:v>
                </c:pt>
                <c:pt idx="4">
                  <c:v>9.44392523364486</c:v>
                </c:pt>
                <c:pt idx="5">
                  <c:v>9.5789473684210531</c:v>
                </c:pt>
                <c:pt idx="6">
                  <c:v>9.5557522123893808</c:v>
                </c:pt>
                <c:pt idx="7">
                  <c:v>9.5550737207285348</c:v>
                </c:pt>
                <c:pt idx="8">
                  <c:v>9.4598369315548574</c:v>
                </c:pt>
              </c:numCache>
            </c:numRef>
          </c:val>
          <c:extLst>
            <c:ext xmlns:c16="http://schemas.microsoft.com/office/drawing/2014/chart" uri="{C3380CC4-5D6E-409C-BE32-E72D297353CC}">
              <c16:uniqueId val="{00000002-E82E-43B4-8F2B-2399C0E42E4F}"/>
            </c:ext>
          </c:extLst>
        </c:ser>
        <c:dLbls>
          <c:showLegendKey val="0"/>
          <c:showVal val="0"/>
          <c:showCatName val="0"/>
          <c:showSerName val="0"/>
          <c:showPercent val="0"/>
          <c:showBubbleSize val="0"/>
        </c:dLbls>
        <c:gapWidth val="30"/>
        <c:axId val="398827608"/>
        <c:axId val="398828000"/>
      </c:barChart>
      <c:catAx>
        <c:axId val="3988276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Verdana"/>
                <a:ea typeface="Verdana"/>
                <a:cs typeface="Verdana"/>
              </a:defRPr>
            </a:pPr>
            <a:endParaRPr lang="en-US"/>
          </a:p>
        </c:txPr>
        <c:crossAx val="398828000"/>
        <c:crossesAt val="0"/>
        <c:auto val="1"/>
        <c:lblAlgn val="ctr"/>
        <c:lblOffset val="100"/>
        <c:tickLblSkip val="1"/>
        <c:tickMarkSkip val="1"/>
        <c:noMultiLvlLbl val="0"/>
      </c:catAx>
      <c:valAx>
        <c:axId val="398828000"/>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686679519553051"/>
              <c:y val="0.940239922641248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8827608"/>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1" r="0.750000000000001"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Connections customer satisfaction survey results for 
ANNUAL</a:t>
            </a:r>
          </a:p>
        </c:rich>
      </c:tx>
      <c:layout>
        <c:manualLayout>
          <c:xMode val="edge"/>
          <c:yMode val="edge"/>
          <c:x val="0.12477733386774928"/>
          <c:y val="2.8021015761821366E-2"/>
        </c:manualLayout>
      </c:layout>
      <c:overlay val="0"/>
      <c:spPr>
        <a:noFill/>
        <a:ln w="25400">
          <a:noFill/>
        </a:ln>
      </c:spPr>
    </c:title>
    <c:autoTitleDeleted val="0"/>
    <c:plotArea>
      <c:layout>
        <c:manualLayout>
          <c:layoutTarget val="inner"/>
          <c:xMode val="edge"/>
          <c:yMode val="edge"/>
          <c:x val="0.24093953916643643"/>
          <c:y val="0.16913966192931867"/>
          <c:w val="0.73064697797763967"/>
          <c:h val="0.7121669975971318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7"/>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898B-4753-BB8C-67489EA08F7E}"/>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Annual!$V$94:$V$104</c:f>
                <c:numCache>
                  <c:formatCode>General</c:formatCode>
                  <c:ptCount val="11"/>
                  <c:pt idx="0">
                    <c:v>0.14133600728375656</c:v>
                  </c:pt>
                  <c:pt idx="1">
                    <c:v>0.13613224982466052</c:v>
                  </c:pt>
                  <c:pt idx="2">
                    <c:v>0.17358849937551254</c:v>
                  </c:pt>
                  <c:pt idx="3">
                    <c:v>0.13687685880442371</c:v>
                  </c:pt>
                  <c:pt idx="4">
                    <c:v>0.11196182179948908</c:v>
                  </c:pt>
                  <c:pt idx="5">
                    <c:v>0.12570955168703435</c:v>
                  </c:pt>
                  <c:pt idx="6">
                    <c:v>0.13627604250643069</c:v>
                  </c:pt>
                  <c:pt idx="7">
                    <c:v>0.12427297282739413</c:v>
                  </c:pt>
                  <c:pt idx="8">
                    <c:v>0.14992470762741389</c:v>
                  </c:pt>
                  <c:pt idx="9">
                    <c:v>0.13897917986584984</c:v>
                  </c:pt>
                  <c:pt idx="10">
                    <c:v>4.6571847779951298E-2</c:v>
                  </c:pt>
                </c:numCache>
              </c:numRef>
            </c:plus>
            <c:minus>
              <c:numRef>
                <c:f>Annual!$V$94:$V$104</c:f>
                <c:numCache>
                  <c:formatCode>General</c:formatCode>
                  <c:ptCount val="11"/>
                  <c:pt idx="0">
                    <c:v>0.14133600728375656</c:v>
                  </c:pt>
                  <c:pt idx="1">
                    <c:v>0.13613224982466052</c:v>
                  </c:pt>
                  <c:pt idx="2">
                    <c:v>0.17358849937551254</c:v>
                  </c:pt>
                  <c:pt idx="3">
                    <c:v>0.13687685880442371</c:v>
                  </c:pt>
                  <c:pt idx="4">
                    <c:v>0.11196182179948908</c:v>
                  </c:pt>
                  <c:pt idx="5">
                    <c:v>0.12570955168703435</c:v>
                  </c:pt>
                  <c:pt idx="6">
                    <c:v>0.13627604250643069</c:v>
                  </c:pt>
                  <c:pt idx="7">
                    <c:v>0.12427297282739413</c:v>
                  </c:pt>
                  <c:pt idx="8">
                    <c:v>0.14992470762741389</c:v>
                  </c:pt>
                  <c:pt idx="9">
                    <c:v>0.13897917986584984</c:v>
                  </c:pt>
                  <c:pt idx="10">
                    <c:v>4.6571847779951298E-2</c:v>
                  </c:pt>
                </c:numCache>
              </c:numRef>
            </c:minus>
            <c:spPr>
              <a:ln w="25400">
                <a:solidFill>
                  <a:srgbClr val="FF0000"/>
                </a:solidFill>
                <a:prstDash val="solid"/>
              </a:ln>
            </c:spPr>
          </c:errBars>
          <c:cat>
            <c:strRef>
              <c:f>Annual!$T$94:$T$104</c:f>
              <c:strCache>
                <c:ptCount val="11"/>
                <c:pt idx="0">
                  <c:v>Q2  Application process and clarity of forms</c:v>
                </c:pt>
                <c:pt idx="1">
                  <c:v>Q3 Time taken to provide quotation</c:v>
                </c:pt>
                <c:pt idx="2">
                  <c:v>Q4 Time taken to schedule a date for works</c:v>
                </c:pt>
                <c:pt idx="3">
                  <c:v>Q5 Length of time it took for work to be completed</c:v>
                </c:pt>
                <c:pt idx="4">
                  <c:v>Q6 Skill and professionalism of the workforce</c:v>
                </c:pt>
                <c:pt idx="5">
                  <c:v>Q7 Satisfaction with site tidiness</c:v>
                </c:pt>
                <c:pt idx="6">
                  <c:v>Q8 Satisfaction with excavation period</c:v>
                </c:pt>
                <c:pt idx="7">
                  <c:v>Q9 Overall quality of work</c:v>
                </c:pt>
                <c:pt idx="8">
                  <c:v>Q10 Overall quality of communication</c:v>
                </c:pt>
                <c:pt idx="9">
                  <c:v>Q11 Overall satisfaction with service provided</c:v>
                </c:pt>
                <c:pt idx="10">
                  <c:v>Combined score</c:v>
                </c:pt>
              </c:strCache>
            </c:strRef>
          </c:cat>
          <c:val>
            <c:numRef>
              <c:f>Annual!$U$94:$U$104</c:f>
              <c:numCache>
                <c:formatCode>0.00</c:formatCode>
                <c:ptCount val="11"/>
                <c:pt idx="0">
                  <c:v>8.9312377210216116</c:v>
                </c:pt>
                <c:pt idx="1">
                  <c:v>9.0725490196078429</c:v>
                </c:pt>
                <c:pt idx="2">
                  <c:v>8.7204724409448815</c:v>
                </c:pt>
                <c:pt idx="3">
                  <c:v>9.2504930966469434</c:v>
                </c:pt>
                <c:pt idx="4">
                  <c:v>9.4437869822485201</c:v>
                </c:pt>
                <c:pt idx="5">
                  <c:v>9.3049504950495052</c:v>
                </c:pt>
                <c:pt idx="6">
                  <c:v>9.1955555555555559</c:v>
                </c:pt>
                <c:pt idx="7">
                  <c:v>9.3376068376068382</c:v>
                </c:pt>
                <c:pt idx="8">
                  <c:v>9.1148936170212771</c:v>
                </c:pt>
                <c:pt idx="9">
                  <c:v>9.176595744680851</c:v>
                </c:pt>
                <c:pt idx="10">
                  <c:v>9.1523939739669977</c:v>
                </c:pt>
              </c:numCache>
            </c:numRef>
          </c:val>
          <c:extLst>
            <c:ext xmlns:c16="http://schemas.microsoft.com/office/drawing/2014/chart" uri="{C3380CC4-5D6E-409C-BE32-E72D297353CC}">
              <c16:uniqueId val="{00000002-898B-4753-BB8C-67489EA08F7E}"/>
            </c:ext>
          </c:extLst>
        </c:ser>
        <c:dLbls>
          <c:showLegendKey val="0"/>
          <c:showVal val="0"/>
          <c:showCatName val="0"/>
          <c:showSerName val="0"/>
          <c:showPercent val="0"/>
          <c:showBubbleSize val="0"/>
        </c:dLbls>
        <c:gapWidth val="30"/>
        <c:axId val="398825648"/>
        <c:axId val="398823688"/>
      </c:barChart>
      <c:catAx>
        <c:axId val="3988256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8823688"/>
        <c:crossesAt val="0"/>
        <c:auto val="1"/>
        <c:lblAlgn val="ctr"/>
        <c:lblOffset val="100"/>
        <c:tickLblSkip val="1"/>
        <c:tickMarkSkip val="1"/>
        <c:noMultiLvlLbl val="0"/>
      </c:catAx>
      <c:valAx>
        <c:axId val="398823688"/>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4409147132472"/>
              <c:y val="0.947461330906316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8825648"/>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CG Omega"/>
          <a:ea typeface="CG Omega"/>
          <a:cs typeface="CG Omega"/>
        </a:defRPr>
      </a:pPr>
      <a:endParaRPr lang="en-US"/>
    </a:p>
  </c:txPr>
  <c:printSettings>
    <c:headerFooter alignWithMargins="0"/>
    <c:pageMargins b="1" l="0.750000000000001" r="0.75000000000000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Emergency response &amp; repair customer survey results for 
April to June 2017</a:t>
            </a:r>
          </a:p>
        </c:rich>
      </c:tx>
      <c:layout>
        <c:manualLayout>
          <c:xMode val="edge"/>
          <c:yMode val="edge"/>
          <c:x val="0.13070744969739459"/>
          <c:y val="2.9880370216880784E-2"/>
        </c:manualLayout>
      </c:layout>
      <c:overlay val="0"/>
      <c:spPr>
        <a:noFill/>
        <a:ln w="25400">
          <a:noFill/>
        </a:ln>
      </c:spPr>
    </c:title>
    <c:autoTitleDeleted val="0"/>
    <c:plotArea>
      <c:layout>
        <c:manualLayout>
          <c:layoutTarget val="inner"/>
          <c:xMode val="edge"/>
          <c:yMode val="edge"/>
          <c:x val="0.25647899910634536"/>
          <c:y val="0.17693836978131236"/>
          <c:w val="0.70866845397676492"/>
          <c:h val="0.6799204771371780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FC60-4830-93FD-0DE6D9DA84D4}"/>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'Q1 (April - Jun)'!$V$79:$V$88</c:f>
                <c:numCache>
                  <c:formatCode>General</c:formatCode>
                  <c:ptCount val="10"/>
                  <c:pt idx="0">
                    <c:v>0.13884462787923738</c:v>
                  </c:pt>
                  <c:pt idx="1">
                    <c:v>0.20993178324558373</c:v>
                  </c:pt>
                  <c:pt idx="2">
                    <c:v>0.23006888547680099</c:v>
                  </c:pt>
                  <c:pt idx="3">
                    <c:v>0.1598677703537022</c:v>
                  </c:pt>
                  <c:pt idx="4">
                    <c:v>0.19031710170525307</c:v>
                  </c:pt>
                  <c:pt idx="5">
                    <c:v>0.17041612714138418</c:v>
                  </c:pt>
                  <c:pt idx="6">
                    <c:v>0.16598568823206911</c:v>
                  </c:pt>
                  <c:pt idx="7">
                    <c:v>0.16683636090939191</c:v>
                  </c:pt>
                  <c:pt idx="8">
                    <c:v>6.7257247744640647E-2</c:v>
                  </c:pt>
                </c:numCache>
              </c:numRef>
            </c:plus>
            <c:minus>
              <c:numRef>
                <c:f>'Q1 (April - Jun)'!$V$79:$V$88</c:f>
                <c:numCache>
                  <c:formatCode>General</c:formatCode>
                  <c:ptCount val="10"/>
                  <c:pt idx="0">
                    <c:v>0.13884462787923738</c:v>
                  </c:pt>
                  <c:pt idx="1">
                    <c:v>0.20993178324558373</c:v>
                  </c:pt>
                  <c:pt idx="2">
                    <c:v>0.23006888547680099</c:v>
                  </c:pt>
                  <c:pt idx="3">
                    <c:v>0.1598677703537022</c:v>
                  </c:pt>
                  <c:pt idx="4">
                    <c:v>0.19031710170525307</c:v>
                  </c:pt>
                  <c:pt idx="5">
                    <c:v>0.17041612714138418</c:v>
                  </c:pt>
                  <c:pt idx="6">
                    <c:v>0.16598568823206911</c:v>
                  </c:pt>
                  <c:pt idx="7">
                    <c:v>0.16683636090939191</c:v>
                  </c:pt>
                  <c:pt idx="8">
                    <c:v>6.7257247744640647E-2</c:v>
                  </c:pt>
                </c:numCache>
              </c:numRef>
            </c:minus>
            <c:spPr>
              <a:ln w="25400">
                <a:solidFill>
                  <a:srgbClr val="FF0000"/>
                </a:solidFill>
                <a:prstDash val="solid"/>
              </a:ln>
            </c:spPr>
          </c:errBars>
          <c:cat>
            <c:strRef>
              <c:f>'Q1 (April - Jun)'!$T$79:$T$87</c:f>
              <c:strCache>
                <c:ptCount val="9"/>
                <c:pt idx="0">
                  <c:v>Q5 Time it took for engineer to respond</c:v>
                </c:pt>
                <c:pt idx="1">
                  <c:v>Q9 Duration of interruption</c:v>
                </c:pt>
                <c:pt idx="2">
                  <c:v>Q10 Communication during interruption</c:v>
                </c:pt>
                <c:pt idx="3">
                  <c:v>Q11 Satisfaction with site tidiness</c:v>
                </c:pt>
                <c:pt idx="4">
                  <c:v>Q12 Satisfaction with excavation period</c:v>
                </c:pt>
                <c:pt idx="5">
                  <c:v>Q13 Skill and professionalism of the workforce</c:v>
                </c:pt>
                <c:pt idx="6">
                  <c:v>Q14 Overall quality of work</c:v>
                </c:pt>
                <c:pt idx="7">
                  <c:v>Q15  Overall satisfaction of service provided</c:v>
                </c:pt>
                <c:pt idx="8">
                  <c:v>Combined Score</c:v>
                </c:pt>
              </c:strCache>
            </c:strRef>
          </c:cat>
          <c:val>
            <c:numRef>
              <c:f>'Q1 (April - Jun)'!$U$79:$U$87</c:f>
              <c:numCache>
                <c:formatCode>0.00</c:formatCode>
                <c:ptCount val="9"/>
                <c:pt idx="0">
                  <c:v>9.6170212765957448</c:v>
                </c:pt>
                <c:pt idx="1">
                  <c:v>9.4210526315789469</c:v>
                </c:pt>
                <c:pt idx="2">
                  <c:v>9.4695652173913043</c:v>
                </c:pt>
                <c:pt idx="3">
                  <c:v>9.5617021276595739</c:v>
                </c:pt>
                <c:pt idx="4">
                  <c:v>9.5343915343915349</c:v>
                </c:pt>
                <c:pt idx="5">
                  <c:v>9.5659574468085111</c:v>
                </c:pt>
                <c:pt idx="6">
                  <c:v>9.5637860082304531</c:v>
                </c:pt>
                <c:pt idx="7">
                  <c:v>9.5569105691056908</c:v>
                </c:pt>
                <c:pt idx="8">
                  <c:v>9.5333537489508675</c:v>
                </c:pt>
              </c:numCache>
            </c:numRef>
          </c:val>
          <c:extLst>
            <c:ext xmlns:c16="http://schemas.microsoft.com/office/drawing/2014/chart" uri="{C3380CC4-5D6E-409C-BE32-E72D297353CC}">
              <c16:uniqueId val="{00000002-FC60-4830-93FD-0DE6D9DA84D4}"/>
            </c:ext>
          </c:extLst>
        </c:ser>
        <c:dLbls>
          <c:showLegendKey val="0"/>
          <c:showVal val="0"/>
          <c:showCatName val="0"/>
          <c:showSerName val="0"/>
          <c:showPercent val="0"/>
          <c:showBubbleSize val="0"/>
        </c:dLbls>
        <c:gapWidth val="30"/>
        <c:axId val="403183832"/>
        <c:axId val="403184224"/>
      </c:barChart>
      <c:catAx>
        <c:axId val="4031838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Verdana"/>
                <a:ea typeface="Verdana"/>
                <a:cs typeface="Verdana"/>
              </a:defRPr>
            </a:pPr>
            <a:endParaRPr lang="en-US"/>
          </a:p>
        </c:txPr>
        <c:crossAx val="403184224"/>
        <c:crossesAt val="0"/>
        <c:auto val="1"/>
        <c:lblAlgn val="ctr"/>
        <c:lblOffset val="100"/>
        <c:tickLblSkip val="1"/>
        <c:tickMarkSkip val="1"/>
        <c:noMultiLvlLbl val="0"/>
      </c:catAx>
      <c:valAx>
        <c:axId val="403184224"/>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686679519553051"/>
              <c:y val="0.940239922641248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3832"/>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44" r="0.75000000000000044"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Connections customer satisfaction survey results for 
April to June 2017</a:t>
            </a:r>
          </a:p>
        </c:rich>
      </c:tx>
      <c:layout>
        <c:manualLayout>
          <c:xMode val="edge"/>
          <c:yMode val="edge"/>
          <c:x val="0.12477733386774928"/>
          <c:y val="2.8021015761821366E-2"/>
        </c:manualLayout>
      </c:layout>
      <c:overlay val="0"/>
      <c:spPr>
        <a:noFill/>
        <a:ln w="25400">
          <a:noFill/>
        </a:ln>
      </c:spPr>
    </c:title>
    <c:autoTitleDeleted val="0"/>
    <c:plotArea>
      <c:layout>
        <c:manualLayout>
          <c:layoutTarget val="inner"/>
          <c:xMode val="edge"/>
          <c:yMode val="edge"/>
          <c:x val="0.24093953916643615"/>
          <c:y val="0.1691396619293187"/>
          <c:w val="0.73064697797763967"/>
          <c:h val="0.7121669975971318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7"/>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531C-4A30-BA47-69A5143D5607}"/>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'Q1 (April - Jun)'!$V$94:$V$104</c:f>
                <c:numCache>
                  <c:formatCode>General</c:formatCode>
                  <c:ptCount val="11"/>
                  <c:pt idx="0">
                    <c:v>0.31274800190301721</c:v>
                  </c:pt>
                  <c:pt idx="1">
                    <c:v>0.31569887075644204</c:v>
                  </c:pt>
                  <c:pt idx="2">
                    <c:v>0.38166459920960111</c:v>
                  </c:pt>
                  <c:pt idx="3">
                    <c:v>0.3359191872470515</c:v>
                  </c:pt>
                  <c:pt idx="4">
                    <c:v>0.24984419448623274</c:v>
                  </c:pt>
                  <c:pt idx="5">
                    <c:v>0.35158979102031446</c:v>
                  </c:pt>
                  <c:pt idx="6">
                    <c:v>0.34161644005702224</c:v>
                  </c:pt>
                  <c:pt idx="7">
                    <c:v>0.32030769404732395</c:v>
                  </c:pt>
                  <c:pt idx="8">
                    <c:v>0.35204275628373</c:v>
                  </c:pt>
                  <c:pt idx="9">
                    <c:v>0.34425308461894166</c:v>
                  </c:pt>
                  <c:pt idx="10">
                    <c:v>0.1103603996767541</c:v>
                  </c:pt>
                </c:numCache>
              </c:numRef>
            </c:plus>
            <c:minus>
              <c:numRef>
                <c:f>'Q1 (April - Jun)'!$V$94:$V$104</c:f>
                <c:numCache>
                  <c:formatCode>General</c:formatCode>
                  <c:ptCount val="11"/>
                  <c:pt idx="0">
                    <c:v>0.31274800190301721</c:v>
                  </c:pt>
                  <c:pt idx="1">
                    <c:v>0.31569887075644204</c:v>
                  </c:pt>
                  <c:pt idx="2">
                    <c:v>0.38166459920960111</c:v>
                  </c:pt>
                  <c:pt idx="3">
                    <c:v>0.3359191872470515</c:v>
                  </c:pt>
                  <c:pt idx="4">
                    <c:v>0.24984419448623274</c:v>
                  </c:pt>
                  <c:pt idx="5">
                    <c:v>0.35158979102031446</c:v>
                  </c:pt>
                  <c:pt idx="6">
                    <c:v>0.34161644005702224</c:v>
                  </c:pt>
                  <c:pt idx="7">
                    <c:v>0.32030769404732395</c:v>
                  </c:pt>
                  <c:pt idx="8">
                    <c:v>0.35204275628373</c:v>
                  </c:pt>
                  <c:pt idx="9">
                    <c:v>0.34425308461894166</c:v>
                  </c:pt>
                  <c:pt idx="10">
                    <c:v>0.1103603996767541</c:v>
                  </c:pt>
                </c:numCache>
              </c:numRef>
            </c:minus>
            <c:spPr>
              <a:ln w="25400">
                <a:solidFill>
                  <a:srgbClr val="FF0000"/>
                </a:solidFill>
                <a:prstDash val="solid"/>
              </a:ln>
            </c:spPr>
          </c:errBars>
          <c:cat>
            <c:strRef>
              <c:f>'Q1 (April - Jun)'!$T$94:$T$104</c:f>
              <c:strCache>
                <c:ptCount val="11"/>
                <c:pt idx="0">
                  <c:v>Q2  Application process and clarity of forms</c:v>
                </c:pt>
                <c:pt idx="1">
                  <c:v>Q3 Time taken to provide quotation</c:v>
                </c:pt>
                <c:pt idx="2">
                  <c:v>Q4 Time taken to schedule a date for works</c:v>
                </c:pt>
                <c:pt idx="3">
                  <c:v>Q5 Length of time it took for work to be completed</c:v>
                </c:pt>
                <c:pt idx="4">
                  <c:v>Q6 Skill and professionalism of the workforce</c:v>
                </c:pt>
                <c:pt idx="5">
                  <c:v>Q7 Satisfaction with site tidiness</c:v>
                </c:pt>
                <c:pt idx="6">
                  <c:v>Q8 Satisfaction with excavation period</c:v>
                </c:pt>
                <c:pt idx="7">
                  <c:v>Q9 Overall quality of work</c:v>
                </c:pt>
                <c:pt idx="8">
                  <c:v>Q10 Overall quality of communication</c:v>
                </c:pt>
                <c:pt idx="9">
                  <c:v>Q11 Overall satisfaction with service provided</c:v>
                </c:pt>
                <c:pt idx="10">
                  <c:v>Combined score</c:v>
                </c:pt>
              </c:strCache>
            </c:strRef>
          </c:cat>
          <c:val>
            <c:numRef>
              <c:f>'Q1 (April - Jun)'!$U$94:$U$104</c:f>
              <c:numCache>
                <c:formatCode>0.00</c:formatCode>
                <c:ptCount val="11"/>
                <c:pt idx="0">
                  <c:v>8.92741935483871</c:v>
                </c:pt>
                <c:pt idx="1">
                  <c:v>8.9516129032258061</c:v>
                </c:pt>
                <c:pt idx="2">
                  <c:v>8.693548387096774</c:v>
                </c:pt>
                <c:pt idx="3">
                  <c:v>9.0406504065040654</c:v>
                </c:pt>
                <c:pt idx="4">
                  <c:v>9.4032258064516121</c:v>
                </c:pt>
                <c:pt idx="5">
                  <c:v>9.0403225806451619</c:v>
                </c:pt>
                <c:pt idx="6">
                  <c:v>9.0535714285714288</c:v>
                </c:pt>
                <c:pt idx="7">
                  <c:v>9.1965811965811959</c:v>
                </c:pt>
                <c:pt idx="8">
                  <c:v>9.0341880341880341</c:v>
                </c:pt>
                <c:pt idx="9">
                  <c:v>9.112068965517242</c:v>
                </c:pt>
                <c:pt idx="10">
                  <c:v>9.0379022331225318</c:v>
                </c:pt>
              </c:numCache>
            </c:numRef>
          </c:val>
          <c:extLst>
            <c:ext xmlns:c16="http://schemas.microsoft.com/office/drawing/2014/chart" uri="{C3380CC4-5D6E-409C-BE32-E72D297353CC}">
              <c16:uniqueId val="{00000002-531C-4A30-BA47-69A5143D5607}"/>
            </c:ext>
          </c:extLst>
        </c:ser>
        <c:dLbls>
          <c:showLegendKey val="0"/>
          <c:showVal val="0"/>
          <c:showCatName val="0"/>
          <c:showSerName val="0"/>
          <c:showPercent val="0"/>
          <c:showBubbleSize val="0"/>
        </c:dLbls>
        <c:gapWidth val="30"/>
        <c:axId val="403180304"/>
        <c:axId val="403184616"/>
      </c:barChart>
      <c:catAx>
        <c:axId val="4031803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4616"/>
        <c:crossesAt val="0"/>
        <c:auto val="1"/>
        <c:lblAlgn val="ctr"/>
        <c:lblOffset val="100"/>
        <c:tickLblSkip val="1"/>
        <c:tickMarkSkip val="1"/>
        <c:noMultiLvlLbl val="0"/>
      </c:catAx>
      <c:valAx>
        <c:axId val="403184616"/>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4409147132472"/>
              <c:y val="0.947461330906316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0304"/>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CG Omega"/>
          <a:ea typeface="CG Omega"/>
          <a:cs typeface="CG Omega"/>
        </a:defRPr>
      </a:pPr>
      <a:endParaRPr lang="en-US"/>
    </a:p>
  </c:txPr>
  <c:printSettings>
    <c:headerFooter alignWithMargins="0"/>
    <c:pageMargins b="1" l="0.75000000000000044" r="0.75000000000000044"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Planned work customer satisfaction survey results for 
JULY - SEPTEMBER 2017</a:t>
            </a:r>
          </a:p>
        </c:rich>
      </c:tx>
      <c:layout>
        <c:manualLayout>
          <c:xMode val="edge"/>
          <c:yMode val="edge"/>
          <c:x val="0.11123402891470249"/>
          <c:y val="2.9585847223642499E-2"/>
        </c:manualLayout>
      </c:layout>
      <c:overlay val="0"/>
      <c:spPr>
        <a:noFill/>
        <a:ln w="25400">
          <a:noFill/>
        </a:ln>
      </c:spPr>
    </c:title>
    <c:autoTitleDeleted val="0"/>
    <c:plotArea>
      <c:layout>
        <c:manualLayout>
          <c:layoutTarget val="inner"/>
          <c:xMode val="edge"/>
          <c:yMode val="edge"/>
          <c:x val="0.24754244861483476"/>
          <c:y val="0.16524632491374208"/>
          <c:w val="0.72296693476318163"/>
          <c:h val="0.70819853534460919"/>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489-4647-A0FA-CF70E9064A1B}"/>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'Q2 (July -Sept) '!$V$66:$V$74</c:f>
                <c:numCache>
                  <c:formatCode>General</c:formatCode>
                  <c:ptCount val="9"/>
                  <c:pt idx="0">
                    <c:v>0.13027135964109599</c:v>
                  </c:pt>
                  <c:pt idx="1">
                    <c:v>0.13876964046577425</c:v>
                  </c:pt>
                  <c:pt idx="2">
                    <c:v>0.1516627562176181</c:v>
                  </c:pt>
                  <c:pt idx="3">
                    <c:v>0.14180650809652068</c:v>
                  </c:pt>
                  <c:pt idx="4">
                    <c:v>0.16057608895179451</c:v>
                  </c:pt>
                  <c:pt idx="5">
                    <c:v>0.12099866296913013</c:v>
                  </c:pt>
                  <c:pt idx="6">
                    <c:v>0.12968946940315657</c:v>
                  </c:pt>
                  <c:pt idx="7">
                    <c:v>0.13815424271756147</c:v>
                  </c:pt>
                  <c:pt idx="8">
                    <c:v>5.3450294232114767E-2</c:v>
                  </c:pt>
                </c:numCache>
              </c:numRef>
            </c:plus>
            <c:minus>
              <c:numRef>
                <c:f>'Q2 (July -Sept) '!$V$66:$V$74</c:f>
                <c:numCache>
                  <c:formatCode>General</c:formatCode>
                  <c:ptCount val="9"/>
                  <c:pt idx="0">
                    <c:v>0.13027135964109599</c:v>
                  </c:pt>
                  <c:pt idx="1">
                    <c:v>0.13876964046577425</c:v>
                  </c:pt>
                  <c:pt idx="2">
                    <c:v>0.1516627562176181</c:v>
                  </c:pt>
                  <c:pt idx="3">
                    <c:v>0.14180650809652068</c:v>
                  </c:pt>
                  <c:pt idx="4">
                    <c:v>0.16057608895179451</c:v>
                  </c:pt>
                  <c:pt idx="5">
                    <c:v>0.12099866296913013</c:v>
                  </c:pt>
                  <c:pt idx="6">
                    <c:v>0.12968946940315657</c:v>
                  </c:pt>
                  <c:pt idx="7">
                    <c:v>0.13815424271756147</c:v>
                  </c:pt>
                  <c:pt idx="8">
                    <c:v>5.3450294232114767E-2</c:v>
                  </c:pt>
                </c:numCache>
              </c:numRef>
            </c:minus>
            <c:spPr>
              <a:ln w="25400">
                <a:solidFill>
                  <a:srgbClr val="FF0000"/>
                </a:solidFill>
                <a:prstDash val="solid"/>
              </a:ln>
            </c:spPr>
          </c:errBars>
          <c:cat>
            <c:strRef>
              <c:f>'Q2 (July -Sept) '!$T$66:$T$74</c:f>
              <c:strCache>
                <c:ptCount val="9"/>
                <c:pt idx="0">
                  <c:v>Q3 Duration of the interruption</c:v>
                </c:pt>
                <c:pt idx="1">
                  <c:v>Q5 Advance notice of work</c:v>
                </c:pt>
                <c:pt idx="2">
                  <c:v>Q6 Satisfaction with site tidiness</c:v>
                </c:pt>
                <c:pt idx="3">
                  <c:v>Q7 Communication while work was being carried out</c:v>
                </c:pt>
                <c:pt idx="4">
                  <c:v>Q8 Satisfaction with the excavation period</c:v>
                </c:pt>
                <c:pt idx="5">
                  <c:v>Q9 Skill and professionalism of the workforce</c:v>
                </c:pt>
                <c:pt idx="6">
                  <c:v>Q10 Quality of work</c:v>
                </c:pt>
                <c:pt idx="7">
                  <c:v>Q11 Satisfaction with overall service provided</c:v>
                </c:pt>
                <c:pt idx="8">
                  <c:v>Combined Score</c:v>
                </c:pt>
              </c:strCache>
            </c:strRef>
          </c:cat>
          <c:val>
            <c:numRef>
              <c:f>'Q2 (July -Sept) '!$U$66:$U$74</c:f>
              <c:numCache>
                <c:formatCode>0.00</c:formatCode>
                <c:ptCount val="9"/>
                <c:pt idx="0">
                  <c:v>9.0033594624860029</c:v>
                </c:pt>
                <c:pt idx="1">
                  <c:v>8.8841870824053455</c:v>
                </c:pt>
                <c:pt idx="2">
                  <c:v>8.3580786026200879</c:v>
                </c:pt>
                <c:pt idx="3">
                  <c:v>8.7657952069716778</c:v>
                </c:pt>
                <c:pt idx="4">
                  <c:v>8.2324561403508767</c:v>
                </c:pt>
                <c:pt idx="5">
                  <c:v>9.0332950631458093</c:v>
                </c:pt>
                <c:pt idx="6">
                  <c:v>8.9114942528735632</c:v>
                </c:pt>
                <c:pt idx="7">
                  <c:v>8.7977011494252881</c:v>
                </c:pt>
                <c:pt idx="8">
                  <c:v>8.7412379729790519</c:v>
                </c:pt>
              </c:numCache>
            </c:numRef>
          </c:val>
          <c:extLst>
            <c:ext xmlns:c16="http://schemas.microsoft.com/office/drawing/2014/chart" uri="{C3380CC4-5D6E-409C-BE32-E72D297353CC}">
              <c16:uniqueId val="{00000002-A489-4647-A0FA-CF70E9064A1B}"/>
            </c:ext>
          </c:extLst>
        </c:ser>
        <c:dLbls>
          <c:showLegendKey val="0"/>
          <c:showVal val="0"/>
          <c:showCatName val="0"/>
          <c:showSerName val="0"/>
          <c:showPercent val="0"/>
          <c:showBubbleSize val="0"/>
        </c:dLbls>
        <c:gapWidth val="30"/>
        <c:axId val="403181088"/>
        <c:axId val="403185008"/>
      </c:barChart>
      <c:catAx>
        <c:axId val="4031810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5008"/>
        <c:crossesAt val="0"/>
        <c:auto val="1"/>
        <c:lblAlgn val="ctr"/>
        <c:lblOffset val="100"/>
        <c:tickLblSkip val="1"/>
        <c:tickMarkSkip val="1"/>
        <c:noMultiLvlLbl val="0"/>
      </c:catAx>
      <c:valAx>
        <c:axId val="403185008"/>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2012681583119"/>
              <c:y val="0.940830180318369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1088"/>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22" r="0.75000000000000022"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Emergency response &amp; repair customer survey results for 
JULY - SEPTEMBER 2017</a:t>
            </a:r>
          </a:p>
        </c:rich>
      </c:tx>
      <c:layout>
        <c:manualLayout>
          <c:xMode val="edge"/>
          <c:yMode val="edge"/>
          <c:x val="0.13070744969739459"/>
          <c:y val="2.9880370216880784E-2"/>
        </c:manualLayout>
      </c:layout>
      <c:overlay val="0"/>
      <c:spPr>
        <a:noFill/>
        <a:ln w="25400">
          <a:noFill/>
        </a:ln>
      </c:spPr>
    </c:title>
    <c:autoTitleDeleted val="0"/>
    <c:plotArea>
      <c:layout>
        <c:manualLayout>
          <c:layoutTarget val="inner"/>
          <c:xMode val="edge"/>
          <c:yMode val="edge"/>
          <c:x val="0.25647899910634514"/>
          <c:y val="0.17693836978131225"/>
          <c:w val="0.70866845397676492"/>
          <c:h val="0.6799204771371776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172-4122-9931-995F3B9AFC80}"/>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'Q2 (July -Sept) '!$V$79:$V$88</c:f>
                <c:numCache>
                  <c:formatCode>General</c:formatCode>
                  <c:ptCount val="10"/>
                  <c:pt idx="0">
                    <c:v>0.17513192226268573</c:v>
                  </c:pt>
                  <c:pt idx="1">
                    <c:v>0.37005506417933481</c:v>
                  </c:pt>
                  <c:pt idx="2">
                    <c:v>0.25353430450953202</c:v>
                  </c:pt>
                  <c:pt idx="3">
                    <c:v>0.15182825112781878</c:v>
                  </c:pt>
                  <c:pt idx="4">
                    <c:v>0.21124695167666621</c:v>
                  </c:pt>
                  <c:pt idx="5">
                    <c:v>0.17200742638206856</c:v>
                  </c:pt>
                  <c:pt idx="6">
                    <c:v>0.17378210429378879</c:v>
                  </c:pt>
                  <c:pt idx="7">
                    <c:v>0.17606359462046656</c:v>
                  </c:pt>
                  <c:pt idx="8">
                    <c:v>7.6558565572262247E-2</c:v>
                  </c:pt>
                </c:numCache>
              </c:numRef>
            </c:plus>
            <c:minus>
              <c:numRef>
                <c:f>'Q2 (July -Sept) '!$V$79:$V$88</c:f>
                <c:numCache>
                  <c:formatCode>General</c:formatCode>
                  <c:ptCount val="10"/>
                  <c:pt idx="0">
                    <c:v>0.17513192226268573</c:v>
                  </c:pt>
                  <c:pt idx="1">
                    <c:v>0.37005506417933481</c:v>
                  </c:pt>
                  <c:pt idx="2">
                    <c:v>0.25353430450953202</c:v>
                  </c:pt>
                  <c:pt idx="3">
                    <c:v>0.15182825112781878</c:v>
                  </c:pt>
                  <c:pt idx="4">
                    <c:v>0.21124695167666621</c:v>
                  </c:pt>
                  <c:pt idx="5">
                    <c:v>0.17200742638206856</c:v>
                  </c:pt>
                  <c:pt idx="6">
                    <c:v>0.17378210429378879</c:v>
                  </c:pt>
                  <c:pt idx="7">
                    <c:v>0.17606359462046656</c:v>
                  </c:pt>
                  <c:pt idx="8">
                    <c:v>7.6558565572262247E-2</c:v>
                  </c:pt>
                </c:numCache>
              </c:numRef>
            </c:minus>
            <c:spPr>
              <a:ln w="25400">
                <a:solidFill>
                  <a:srgbClr val="FF0000"/>
                </a:solidFill>
                <a:prstDash val="solid"/>
              </a:ln>
            </c:spPr>
          </c:errBars>
          <c:cat>
            <c:strRef>
              <c:f>'Q2 (July -Sept) '!$T$79:$T$87</c:f>
              <c:strCache>
                <c:ptCount val="9"/>
                <c:pt idx="0">
                  <c:v>Q5 Time it took for engineer to respond</c:v>
                </c:pt>
                <c:pt idx="1">
                  <c:v>Q9 Duration of interruption</c:v>
                </c:pt>
                <c:pt idx="2">
                  <c:v>Q10 Communication during interruption</c:v>
                </c:pt>
                <c:pt idx="3">
                  <c:v>Q11 Satisfaction with site tidiness</c:v>
                </c:pt>
                <c:pt idx="4">
                  <c:v>Q12 Satisfaction with excavation period</c:v>
                </c:pt>
                <c:pt idx="5">
                  <c:v>Q13 Skill and professionalism of the workforce</c:v>
                </c:pt>
                <c:pt idx="6">
                  <c:v>Q14 Overall quality of work</c:v>
                </c:pt>
                <c:pt idx="7">
                  <c:v>Q15  Overall satisfaction of service provided</c:v>
                </c:pt>
                <c:pt idx="8">
                  <c:v>Combined Score</c:v>
                </c:pt>
              </c:strCache>
            </c:strRef>
          </c:cat>
          <c:val>
            <c:numRef>
              <c:f>'Q2 (July -Sept) '!$U$79:$U$87</c:f>
              <c:numCache>
                <c:formatCode>0.00</c:formatCode>
                <c:ptCount val="9"/>
                <c:pt idx="0">
                  <c:v>9.4784482758620694</c:v>
                </c:pt>
                <c:pt idx="1">
                  <c:v>9.0422535211267601</c:v>
                </c:pt>
                <c:pt idx="2">
                  <c:v>9.4184397163120561</c:v>
                </c:pt>
                <c:pt idx="3">
                  <c:v>9.5751879699248121</c:v>
                </c:pt>
                <c:pt idx="4">
                  <c:v>9.435643564356436</c:v>
                </c:pt>
                <c:pt idx="5">
                  <c:v>9.547892720306514</c:v>
                </c:pt>
                <c:pt idx="6">
                  <c:v>9.5410447761194028</c:v>
                </c:pt>
                <c:pt idx="7">
                  <c:v>9.5342960288808669</c:v>
                </c:pt>
                <c:pt idx="8">
                  <c:v>9.4341300777154355</c:v>
                </c:pt>
              </c:numCache>
            </c:numRef>
          </c:val>
          <c:extLst>
            <c:ext xmlns:c16="http://schemas.microsoft.com/office/drawing/2014/chart" uri="{C3380CC4-5D6E-409C-BE32-E72D297353CC}">
              <c16:uniqueId val="{00000002-A172-4122-9931-995F3B9AFC80}"/>
            </c:ext>
          </c:extLst>
        </c:ser>
        <c:dLbls>
          <c:showLegendKey val="0"/>
          <c:showVal val="0"/>
          <c:showCatName val="0"/>
          <c:showSerName val="0"/>
          <c:showPercent val="0"/>
          <c:showBubbleSize val="0"/>
        </c:dLbls>
        <c:gapWidth val="30"/>
        <c:axId val="403181480"/>
        <c:axId val="403178736"/>
      </c:barChart>
      <c:catAx>
        <c:axId val="4031814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Verdana"/>
                <a:ea typeface="Verdana"/>
                <a:cs typeface="Verdana"/>
              </a:defRPr>
            </a:pPr>
            <a:endParaRPr lang="en-US"/>
          </a:p>
        </c:txPr>
        <c:crossAx val="403178736"/>
        <c:crossesAt val="0"/>
        <c:auto val="1"/>
        <c:lblAlgn val="ctr"/>
        <c:lblOffset val="100"/>
        <c:tickLblSkip val="1"/>
        <c:tickMarkSkip val="1"/>
        <c:noMultiLvlLbl val="0"/>
      </c:catAx>
      <c:valAx>
        <c:axId val="403178736"/>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686679519553051"/>
              <c:y val="0.940239922641248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81480"/>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22" r="0.75000000000000022"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Connections customer satisfaction survey results for 
JULY - SEPTEMBER 2017</a:t>
            </a:r>
          </a:p>
        </c:rich>
      </c:tx>
      <c:layout>
        <c:manualLayout>
          <c:xMode val="edge"/>
          <c:yMode val="edge"/>
          <c:x val="0.12477733386774928"/>
          <c:y val="2.8021015761821366E-2"/>
        </c:manualLayout>
      </c:layout>
      <c:overlay val="0"/>
      <c:spPr>
        <a:noFill/>
        <a:ln w="25400">
          <a:noFill/>
        </a:ln>
      </c:spPr>
    </c:title>
    <c:autoTitleDeleted val="0"/>
    <c:plotArea>
      <c:layout>
        <c:manualLayout>
          <c:layoutTarget val="inner"/>
          <c:xMode val="edge"/>
          <c:yMode val="edge"/>
          <c:x val="0.24093953916643601"/>
          <c:y val="0.16913966192931876"/>
          <c:w val="0.73064697797763967"/>
          <c:h val="0.7121669975971318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7"/>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0C06-423A-91BA-8689D4352552}"/>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'Q2 (July -Sept) '!$V$94:$V$104</c:f>
                <c:numCache>
                  <c:formatCode>General</c:formatCode>
                  <c:ptCount val="11"/>
                  <c:pt idx="0">
                    <c:v>0.24641116748022115</c:v>
                  </c:pt>
                  <c:pt idx="1">
                    <c:v>0.20491440118652277</c:v>
                  </c:pt>
                  <c:pt idx="2">
                    <c:v>0.27457339351762999</c:v>
                  </c:pt>
                  <c:pt idx="3">
                    <c:v>0.20279097467629814</c:v>
                  </c:pt>
                  <c:pt idx="4">
                    <c:v>0.20508926482649079</c:v>
                  </c:pt>
                  <c:pt idx="5">
                    <c:v>0.17392244903648924</c:v>
                  </c:pt>
                  <c:pt idx="6">
                    <c:v>0.21672535025614761</c:v>
                  </c:pt>
                  <c:pt idx="7">
                    <c:v>0.22774653231227726</c:v>
                  </c:pt>
                  <c:pt idx="8">
                    <c:v>0.20711773282770177</c:v>
                  </c:pt>
                  <c:pt idx="9">
                    <c:v>0.20695129524106812</c:v>
                  </c:pt>
                  <c:pt idx="10">
                    <c:v>7.4075070202840418E-2</c:v>
                  </c:pt>
                </c:numCache>
              </c:numRef>
            </c:plus>
            <c:minus>
              <c:numRef>
                <c:f>'Q2 (July -Sept) '!$V$94:$V$104</c:f>
                <c:numCache>
                  <c:formatCode>General</c:formatCode>
                  <c:ptCount val="11"/>
                  <c:pt idx="0">
                    <c:v>0.24641116748022115</c:v>
                  </c:pt>
                  <c:pt idx="1">
                    <c:v>0.20491440118652277</c:v>
                  </c:pt>
                  <c:pt idx="2">
                    <c:v>0.27457339351762999</c:v>
                  </c:pt>
                  <c:pt idx="3">
                    <c:v>0.20279097467629814</c:v>
                  </c:pt>
                  <c:pt idx="4">
                    <c:v>0.20508926482649079</c:v>
                  </c:pt>
                  <c:pt idx="5">
                    <c:v>0.17392244903648924</c:v>
                  </c:pt>
                  <c:pt idx="6">
                    <c:v>0.21672535025614761</c:v>
                  </c:pt>
                  <c:pt idx="7">
                    <c:v>0.22774653231227726</c:v>
                  </c:pt>
                  <c:pt idx="8">
                    <c:v>0.20711773282770177</c:v>
                  </c:pt>
                  <c:pt idx="9">
                    <c:v>0.20695129524106812</c:v>
                  </c:pt>
                  <c:pt idx="10">
                    <c:v>7.4075070202840418E-2</c:v>
                  </c:pt>
                </c:numCache>
              </c:numRef>
            </c:minus>
            <c:spPr>
              <a:ln w="25400">
                <a:solidFill>
                  <a:srgbClr val="FF0000"/>
                </a:solidFill>
                <a:prstDash val="solid"/>
              </a:ln>
            </c:spPr>
          </c:errBars>
          <c:cat>
            <c:strRef>
              <c:f>'Q2 (July -Sept) '!$T$94:$T$104</c:f>
              <c:strCache>
                <c:ptCount val="11"/>
                <c:pt idx="0">
                  <c:v>Q2  Application process and clarity of forms</c:v>
                </c:pt>
                <c:pt idx="1">
                  <c:v>Q3 Time taken to provide quotation</c:v>
                </c:pt>
                <c:pt idx="2">
                  <c:v>Q4 Time taken to schedule a date for works</c:v>
                </c:pt>
                <c:pt idx="3">
                  <c:v>Q5 Length of time it took for work to be completed</c:v>
                </c:pt>
                <c:pt idx="4">
                  <c:v>Q6 Skill and professionalism of the workforce</c:v>
                </c:pt>
                <c:pt idx="5">
                  <c:v>Q7 Satisfaction with site tidiness</c:v>
                </c:pt>
                <c:pt idx="6">
                  <c:v>Q8 Satisfaction with excavation period</c:v>
                </c:pt>
                <c:pt idx="7">
                  <c:v>Q9 Overall quality of work</c:v>
                </c:pt>
                <c:pt idx="8">
                  <c:v>Q10 Overall quality of communication</c:v>
                </c:pt>
                <c:pt idx="9">
                  <c:v>Q11 Overall satisfaction with service provided</c:v>
                </c:pt>
                <c:pt idx="10">
                  <c:v>Combined score</c:v>
                </c:pt>
              </c:strCache>
            </c:strRef>
          </c:cat>
          <c:val>
            <c:numRef>
              <c:f>'Q2 (July -Sept) '!$U$94:$U$104</c:f>
              <c:numCache>
                <c:formatCode>0.00</c:formatCode>
                <c:ptCount val="11"/>
                <c:pt idx="0">
                  <c:v>8.9763779527559056</c:v>
                </c:pt>
                <c:pt idx="1">
                  <c:v>9.2362204724409445</c:v>
                </c:pt>
                <c:pt idx="2">
                  <c:v>8.9133858267716537</c:v>
                </c:pt>
                <c:pt idx="3">
                  <c:v>9.440944881889763</c:v>
                </c:pt>
                <c:pt idx="4">
                  <c:v>9.5</c:v>
                </c:pt>
                <c:pt idx="5">
                  <c:v>9.4308943089430901</c:v>
                </c:pt>
                <c:pt idx="6">
                  <c:v>9.3148148148148149</c:v>
                </c:pt>
                <c:pt idx="7">
                  <c:v>9.3274336283185839</c:v>
                </c:pt>
                <c:pt idx="8">
                  <c:v>9.1999999999999993</c:v>
                </c:pt>
                <c:pt idx="9">
                  <c:v>9.2543859649122808</c:v>
                </c:pt>
                <c:pt idx="10">
                  <c:v>9.2600079873260839</c:v>
                </c:pt>
              </c:numCache>
            </c:numRef>
          </c:val>
          <c:extLst>
            <c:ext xmlns:c16="http://schemas.microsoft.com/office/drawing/2014/chart" uri="{C3380CC4-5D6E-409C-BE32-E72D297353CC}">
              <c16:uniqueId val="{00000002-0C06-423A-91BA-8689D4352552}"/>
            </c:ext>
          </c:extLst>
        </c:ser>
        <c:dLbls>
          <c:showLegendKey val="0"/>
          <c:showVal val="0"/>
          <c:showCatName val="0"/>
          <c:showSerName val="0"/>
          <c:showPercent val="0"/>
          <c:showBubbleSize val="0"/>
        </c:dLbls>
        <c:gapWidth val="30"/>
        <c:axId val="403179128"/>
        <c:axId val="399719688"/>
      </c:barChart>
      <c:catAx>
        <c:axId val="4031791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9719688"/>
        <c:crossesAt val="0"/>
        <c:auto val="1"/>
        <c:lblAlgn val="ctr"/>
        <c:lblOffset val="100"/>
        <c:tickLblSkip val="1"/>
        <c:tickMarkSkip val="1"/>
        <c:noMultiLvlLbl val="0"/>
      </c:catAx>
      <c:valAx>
        <c:axId val="399719688"/>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4409147132472"/>
              <c:y val="0.947461330906316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403179128"/>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CG Omega"/>
          <a:ea typeface="CG Omega"/>
          <a:cs typeface="CG Omega"/>
        </a:defRPr>
      </a:pPr>
      <a:endParaRPr lang="en-US"/>
    </a:p>
  </c:txPr>
  <c:printSettings>
    <c:headerFooter alignWithMargins="0"/>
    <c:pageMargins b="1" l="0.75000000000000022" r="0.75000000000000022"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Planned work customer satisfaction survey results for 
October - December 2017</a:t>
            </a:r>
          </a:p>
        </c:rich>
      </c:tx>
      <c:layout>
        <c:manualLayout>
          <c:xMode val="edge"/>
          <c:yMode val="edge"/>
          <c:x val="0.11123402891470249"/>
          <c:y val="2.9585847223642499E-2"/>
        </c:manualLayout>
      </c:layout>
      <c:overlay val="0"/>
      <c:spPr>
        <a:noFill/>
        <a:ln w="25400">
          <a:noFill/>
        </a:ln>
      </c:spPr>
    </c:title>
    <c:autoTitleDeleted val="0"/>
    <c:plotArea>
      <c:layout>
        <c:manualLayout>
          <c:layoutTarget val="inner"/>
          <c:xMode val="edge"/>
          <c:yMode val="edge"/>
          <c:x val="0.24754244861483482"/>
          <c:y val="0.16524632491374208"/>
          <c:w val="0.72296693476318163"/>
          <c:h val="0.70819853534460941"/>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A3D-4016-BAB2-4424F7EA41FC}"/>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'Q3 (Oct - Dec)'!$V$66:$V$74</c:f>
                <c:numCache>
                  <c:formatCode>General</c:formatCode>
                  <c:ptCount val="9"/>
                  <c:pt idx="0">
                    <c:v>0.12979295274166119</c:v>
                  </c:pt>
                  <c:pt idx="1">
                    <c:v>0.14816834226394041</c:v>
                  </c:pt>
                  <c:pt idx="2">
                    <c:v>0.15624096214515426</c:v>
                  </c:pt>
                  <c:pt idx="3">
                    <c:v>0.14284077225454883</c:v>
                  </c:pt>
                  <c:pt idx="4">
                    <c:v>0.15392525332847284</c:v>
                  </c:pt>
                  <c:pt idx="5">
                    <c:v>0.12107848539244828</c:v>
                  </c:pt>
                  <c:pt idx="6">
                    <c:v>0.12482477547197002</c:v>
                  </c:pt>
                  <c:pt idx="7">
                    <c:v>0.14195025182300344</c:v>
                  </c:pt>
                  <c:pt idx="8">
                    <c:v>5.3604901320256318E-2</c:v>
                  </c:pt>
                </c:numCache>
              </c:numRef>
            </c:plus>
            <c:minus>
              <c:numRef>
                <c:f>'Q3 (Oct - Dec)'!$V$66:$V$74</c:f>
                <c:numCache>
                  <c:formatCode>General</c:formatCode>
                  <c:ptCount val="9"/>
                  <c:pt idx="0">
                    <c:v>0.12979295274166119</c:v>
                  </c:pt>
                  <c:pt idx="1">
                    <c:v>0.14816834226394041</c:v>
                  </c:pt>
                  <c:pt idx="2">
                    <c:v>0.15624096214515426</c:v>
                  </c:pt>
                  <c:pt idx="3">
                    <c:v>0.14284077225454883</c:v>
                  </c:pt>
                  <c:pt idx="4">
                    <c:v>0.15392525332847284</c:v>
                  </c:pt>
                  <c:pt idx="5">
                    <c:v>0.12107848539244828</c:v>
                  </c:pt>
                  <c:pt idx="6">
                    <c:v>0.12482477547197002</c:v>
                  </c:pt>
                  <c:pt idx="7">
                    <c:v>0.14195025182300344</c:v>
                  </c:pt>
                  <c:pt idx="8">
                    <c:v>5.3604901320256318E-2</c:v>
                  </c:pt>
                </c:numCache>
              </c:numRef>
            </c:minus>
            <c:spPr>
              <a:ln w="25400">
                <a:solidFill>
                  <a:srgbClr val="FF0000"/>
                </a:solidFill>
                <a:prstDash val="solid"/>
              </a:ln>
            </c:spPr>
          </c:errBars>
          <c:cat>
            <c:strRef>
              <c:f>'Q3 (Oct - Dec)'!$T$66:$T$74</c:f>
              <c:strCache>
                <c:ptCount val="9"/>
                <c:pt idx="0">
                  <c:v>Q3 Duration of the interruption</c:v>
                </c:pt>
                <c:pt idx="1">
                  <c:v>Q5 Advance notice of work</c:v>
                </c:pt>
                <c:pt idx="2">
                  <c:v>Q6 Satisfaction with site tidiness</c:v>
                </c:pt>
                <c:pt idx="3">
                  <c:v>Q7 Communication while work was being carried out</c:v>
                </c:pt>
                <c:pt idx="4">
                  <c:v>Q8 Satisfaction with the excavation period</c:v>
                </c:pt>
                <c:pt idx="5">
                  <c:v>Q9 Skill and professionalism of the workforce</c:v>
                </c:pt>
                <c:pt idx="6">
                  <c:v>Q10 Quality of work</c:v>
                </c:pt>
                <c:pt idx="7">
                  <c:v>Q11 Satisfaction with overall service provided</c:v>
                </c:pt>
                <c:pt idx="8">
                  <c:v>Combined Score</c:v>
                </c:pt>
              </c:strCache>
            </c:strRef>
          </c:cat>
          <c:val>
            <c:numRef>
              <c:f>'Q3 (Oct - Dec)'!$U$66:$U$74</c:f>
              <c:numCache>
                <c:formatCode>0.00</c:formatCode>
                <c:ptCount val="9"/>
                <c:pt idx="0">
                  <c:v>8.9779977997799776</c:v>
                </c:pt>
                <c:pt idx="1">
                  <c:v>8.8742985409652082</c:v>
                </c:pt>
                <c:pt idx="2">
                  <c:v>8.3556034482758612</c:v>
                </c:pt>
                <c:pt idx="3">
                  <c:v>8.7801724137931032</c:v>
                </c:pt>
                <c:pt idx="4">
                  <c:v>8.3517915309446256</c:v>
                </c:pt>
                <c:pt idx="5">
                  <c:v>9.0769230769230766</c:v>
                </c:pt>
                <c:pt idx="6">
                  <c:v>8.9586206896551719</c:v>
                </c:pt>
                <c:pt idx="7">
                  <c:v>8.815880322209436</c:v>
                </c:pt>
                <c:pt idx="8">
                  <c:v>8.7679153571910042</c:v>
                </c:pt>
              </c:numCache>
            </c:numRef>
          </c:val>
          <c:extLst>
            <c:ext xmlns:c16="http://schemas.microsoft.com/office/drawing/2014/chart" uri="{C3380CC4-5D6E-409C-BE32-E72D297353CC}">
              <c16:uniqueId val="{00000002-AA3D-4016-BAB2-4424F7EA41FC}"/>
            </c:ext>
          </c:extLst>
        </c:ser>
        <c:dLbls>
          <c:showLegendKey val="0"/>
          <c:showVal val="0"/>
          <c:showCatName val="0"/>
          <c:showSerName val="0"/>
          <c:showPercent val="0"/>
          <c:showBubbleSize val="0"/>
        </c:dLbls>
        <c:gapWidth val="30"/>
        <c:axId val="399725960"/>
        <c:axId val="399724392"/>
      </c:barChart>
      <c:catAx>
        <c:axId val="3997259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9724392"/>
        <c:crossesAt val="0"/>
        <c:auto val="1"/>
        <c:lblAlgn val="ctr"/>
        <c:lblOffset val="100"/>
        <c:tickLblSkip val="1"/>
        <c:tickMarkSkip val="1"/>
        <c:noMultiLvlLbl val="0"/>
      </c:catAx>
      <c:valAx>
        <c:axId val="399724392"/>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2012681583119"/>
              <c:y val="0.940830180318369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9725960"/>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44" r="0.75000000000000044"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Emergency response &amp; repair customer survey results for 
October - December 2017</a:t>
            </a:r>
          </a:p>
        </c:rich>
      </c:tx>
      <c:layout>
        <c:manualLayout>
          <c:xMode val="edge"/>
          <c:yMode val="edge"/>
          <c:x val="0.13070744969739459"/>
          <c:y val="2.9880370216880784E-2"/>
        </c:manualLayout>
      </c:layout>
      <c:overlay val="0"/>
      <c:spPr>
        <a:noFill/>
        <a:ln w="25400">
          <a:noFill/>
        </a:ln>
      </c:spPr>
    </c:title>
    <c:autoTitleDeleted val="0"/>
    <c:plotArea>
      <c:layout>
        <c:manualLayout>
          <c:layoutTarget val="inner"/>
          <c:xMode val="edge"/>
          <c:yMode val="edge"/>
          <c:x val="0.25647899910634536"/>
          <c:y val="0.17693836978131236"/>
          <c:w val="0.70866845397676492"/>
          <c:h val="0.6799204771371780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5"/>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26EC-4736-9CC9-D76FBA3BE194}"/>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'Q3 (Oct - Dec)'!$V$79:$V$88</c:f>
                <c:numCache>
                  <c:formatCode>General</c:formatCode>
                  <c:ptCount val="10"/>
                  <c:pt idx="0">
                    <c:v>0.11106822509869592</c:v>
                  </c:pt>
                  <c:pt idx="1">
                    <c:v>0.26375401223865458</c:v>
                  </c:pt>
                  <c:pt idx="2">
                    <c:v>0.23202521701472462</c:v>
                  </c:pt>
                  <c:pt idx="3">
                    <c:v>0.13132794488843502</c:v>
                  </c:pt>
                  <c:pt idx="4">
                    <c:v>0.16655975781233248</c:v>
                  </c:pt>
                  <c:pt idx="5">
                    <c:v>0.1241779531362855</c:v>
                  </c:pt>
                  <c:pt idx="6">
                    <c:v>0.12172774440360914</c:v>
                  </c:pt>
                  <c:pt idx="7">
                    <c:v>0.10867138374504809</c:v>
                  </c:pt>
                  <c:pt idx="8">
                    <c:v>5.7987632085892769E-2</c:v>
                  </c:pt>
                </c:numCache>
              </c:numRef>
            </c:plus>
            <c:minus>
              <c:numRef>
                <c:f>'Q3 (Oct - Dec)'!$V$79:$V$88</c:f>
                <c:numCache>
                  <c:formatCode>General</c:formatCode>
                  <c:ptCount val="10"/>
                  <c:pt idx="0">
                    <c:v>0.11106822509869592</c:v>
                  </c:pt>
                  <c:pt idx="1">
                    <c:v>0.26375401223865458</c:v>
                  </c:pt>
                  <c:pt idx="2">
                    <c:v>0.23202521701472462</c:v>
                  </c:pt>
                  <c:pt idx="3">
                    <c:v>0.13132794488843502</c:v>
                  </c:pt>
                  <c:pt idx="4">
                    <c:v>0.16655975781233248</c:v>
                  </c:pt>
                  <c:pt idx="5">
                    <c:v>0.1241779531362855</c:v>
                  </c:pt>
                  <c:pt idx="6">
                    <c:v>0.12172774440360914</c:v>
                  </c:pt>
                  <c:pt idx="7">
                    <c:v>0.10867138374504809</c:v>
                  </c:pt>
                  <c:pt idx="8">
                    <c:v>5.7987632085892769E-2</c:v>
                  </c:pt>
                </c:numCache>
              </c:numRef>
            </c:minus>
            <c:spPr>
              <a:ln w="25400">
                <a:solidFill>
                  <a:srgbClr val="FF0000"/>
                </a:solidFill>
                <a:prstDash val="solid"/>
              </a:ln>
            </c:spPr>
          </c:errBars>
          <c:cat>
            <c:strRef>
              <c:f>'Q3 (Oct - Dec)'!$T$79:$T$87</c:f>
              <c:strCache>
                <c:ptCount val="9"/>
                <c:pt idx="0">
                  <c:v>Q5 Time it took for engineer to respond</c:v>
                </c:pt>
                <c:pt idx="1">
                  <c:v>Q9 Duration of interruption</c:v>
                </c:pt>
                <c:pt idx="2">
                  <c:v>Q10 Communication during interruption</c:v>
                </c:pt>
                <c:pt idx="3">
                  <c:v>Q11 Satisfaction with site tidiness</c:v>
                </c:pt>
                <c:pt idx="4">
                  <c:v>Q12 Satisfaction with excavation period</c:v>
                </c:pt>
                <c:pt idx="5">
                  <c:v>Q13 Skill and professionalism of the workforce</c:v>
                </c:pt>
                <c:pt idx="6">
                  <c:v>Q14 Overall quality of work</c:v>
                </c:pt>
                <c:pt idx="7">
                  <c:v>Q15  Overall satisfaction of service provided</c:v>
                </c:pt>
                <c:pt idx="8">
                  <c:v>Combined Score</c:v>
                </c:pt>
              </c:strCache>
            </c:strRef>
          </c:cat>
          <c:val>
            <c:numRef>
              <c:f>'Q3 (Oct - Dec)'!$U$79:$U$87</c:f>
              <c:numCache>
                <c:formatCode>0.00</c:formatCode>
                <c:ptCount val="9"/>
                <c:pt idx="0">
                  <c:v>9.6086956521739122</c:v>
                </c:pt>
                <c:pt idx="1">
                  <c:v>9.257142857142858</c:v>
                </c:pt>
                <c:pt idx="2">
                  <c:v>9.3559322033898304</c:v>
                </c:pt>
                <c:pt idx="3">
                  <c:v>9.5869565217391308</c:v>
                </c:pt>
                <c:pt idx="4">
                  <c:v>9.453125</c:v>
                </c:pt>
                <c:pt idx="5">
                  <c:v>9.6184615384615384</c:v>
                </c:pt>
                <c:pt idx="6">
                  <c:v>9.6239067055393583</c:v>
                </c:pt>
                <c:pt idx="7">
                  <c:v>9.6494252873563227</c:v>
                </c:pt>
                <c:pt idx="8">
                  <c:v>9.500602925492375</c:v>
                </c:pt>
              </c:numCache>
            </c:numRef>
          </c:val>
          <c:extLst>
            <c:ext xmlns:c16="http://schemas.microsoft.com/office/drawing/2014/chart" uri="{C3380CC4-5D6E-409C-BE32-E72D297353CC}">
              <c16:uniqueId val="{00000002-26EC-4736-9CC9-D76FBA3BE194}"/>
            </c:ext>
          </c:extLst>
        </c:ser>
        <c:dLbls>
          <c:showLegendKey val="0"/>
          <c:showVal val="0"/>
          <c:showCatName val="0"/>
          <c:showSerName val="0"/>
          <c:showPercent val="0"/>
          <c:showBubbleSize val="0"/>
        </c:dLbls>
        <c:gapWidth val="30"/>
        <c:axId val="399723216"/>
        <c:axId val="399726352"/>
      </c:barChart>
      <c:catAx>
        <c:axId val="3997232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Verdana"/>
                <a:ea typeface="Verdana"/>
                <a:cs typeface="Verdana"/>
              </a:defRPr>
            </a:pPr>
            <a:endParaRPr lang="en-US"/>
          </a:p>
        </c:txPr>
        <c:crossAx val="399726352"/>
        <c:crossesAt val="0"/>
        <c:auto val="1"/>
        <c:lblAlgn val="ctr"/>
        <c:lblOffset val="100"/>
        <c:tickLblSkip val="1"/>
        <c:tickMarkSkip val="1"/>
        <c:noMultiLvlLbl val="0"/>
      </c:catAx>
      <c:valAx>
        <c:axId val="399726352"/>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686679519553051"/>
              <c:y val="0.940239922641248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9723216"/>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CG Omega"/>
          <a:ea typeface="CG Omega"/>
          <a:cs typeface="CG Omega"/>
        </a:defRPr>
      </a:pPr>
      <a:endParaRPr lang="en-US"/>
    </a:p>
  </c:txPr>
  <c:printSettings>
    <c:headerFooter alignWithMargins="0"/>
    <c:pageMargins b="1" l="0.75000000000000044" r="0.75000000000000044"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Verdana"/>
                <a:ea typeface="Verdana"/>
                <a:cs typeface="Verdana"/>
              </a:defRPr>
            </a:pPr>
            <a:r>
              <a:rPr lang="en-GB"/>
              <a:t>Connections customer satisfaction survey results for 
October - December 2017</a:t>
            </a:r>
          </a:p>
        </c:rich>
      </c:tx>
      <c:layout>
        <c:manualLayout>
          <c:xMode val="edge"/>
          <c:yMode val="edge"/>
          <c:x val="0.12477733386774928"/>
          <c:y val="2.8021015761821366E-2"/>
        </c:manualLayout>
      </c:layout>
      <c:overlay val="0"/>
      <c:spPr>
        <a:noFill/>
        <a:ln w="25400">
          <a:noFill/>
        </a:ln>
      </c:spPr>
    </c:title>
    <c:autoTitleDeleted val="0"/>
    <c:plotArea>
      <c:layout>
        <c:manualLayout>
          <c:layoutTarget val="inner"/>
          <c:xMode val="edge"/>
          <c:yMode val="edge"/>
          <c:x val="0.24093953916643615"/>
          <c:y val="0.1691396619293187"/>
          <c:w val="0.73064697797763967"/>
          <c:h val="0.71216699759713187"/>
        </c:manualLayout>
      </c:layout>
      <c:barChart>
        <c:barDir val="bar"/>
        <c:grouping val="clustered"/>
        <c:varyColors val="0"/>
        <c:ser>
          <c:idx val="0"/>
          <c:order val="0"/>
          <c:spPr>
            <a:solidFill>
              <a:srgbClr val="9999FF"/>
            </a:solidFill>
            <a:ln w="12700">
              <a:solidFill>
                <a:srgbClr val="000000"/>
              </a:solidFill>
              <a:prstDash val="solid"/>
            </a:ln>
          </c:spPr>
          <c:invertIfNegative val="0"/>
          <c:dPt>
            <c:idx val="7"/>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907E-47B5-B7A0-DC87C45E4E52}"/>
              </c:ext>
            </c:extLst>
          </c:dPt>
          <c:dLbls>
            <c:spPr>
              <a:noFill/>
              <a:ln w="25400">
                <a:noFill/>
              </a:ln>
            </c:spPr>
            <c:txPr>
              <a:bodyPr/>
              <a:lstStyle/>
              <a:p>
                <a:pPr>
                  <a:defRPr sz="1200" b="0" i="0" u="none" strike="noStrike" baseline="0">
                    <a:solidFill>
                      <a:srgbClr val="000000"/>
                    </a:solidFill>
                    <a:latin typeface="Verdana"/>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'Q3 (Oct - Dec)'!$V$94:$V$104</c:f>
                <c:numCache>
                  <c:formatCode>General</c:formatCode>
                  <c:ptCount val="11"/>
                  <c:pt idx="0">
                    <c:v>0.30150904950155472</c:v>
                  </c:pt>
                  <c:pt idx="1">
                    <c:v>0.3376014377419968</c:v>
                  </c:pt>
                  <c:pt idx="2">
                    <c:v>0.38775981383163366</c:v>
                  </c:pt>
                  <c:pt idx="3">
                    <c:v>0.32777584344495708</c:v>
                  </c:pt>
                  <c:pt idx="4">
                    <c:v>0.23140690884421317</c:v>
                  </c:pt>
                  <c:pt idx="5">
                    <c:v>0.24274376612254933</c:v>
                  </c:pt>
                  <c:pt idx="6">
                    <c:v>0.2879458933320313</c:v>
                  </c:pt>
                  <c:pt idx="7">
                    <c:v>0.25510058644361178</c:v>
                  </c:pt>
                  <c:pt idx="8">
                    <c:v>0.30886492697319118</c:v>
                  </c:pt>
                  <c:pt idx="9">
                    <c:v>0.320799161038472</c:v>
                  </c:pt>
                  <c:pt idx="10">
                    <c:v>0.1017199209409381</c:v>
                  </c:pt>
                </c:numCache>
              </c:numRef>
            </c:plus>
            <c:minus>
              <c:numRef>
                <c:f>'Q3 (Oct - Dec)'!$V$94:$V$104</c:f>
                <c:numCache>
                  <c:formatCode>General</c:formatCode>
                  <c:ptCount val="11"/>
                  <c:pt idx="0">
                    <c:v>0.30150904950155472</c:v>
                  </c:pt>
                  <c:pt idx="1">
                    <c:v>0.3376014377419968</c:v>
                  </c:pt>
                  <c:pt idx="2">
                    <c:v>0.38775981383163366</c:v>
                  </c:pt>
                  <c:pt idx="3">
                    <c:v>0.32777584344495708</c:v>
                  </c:pt>
                  <c:pt idx="4">
                    <c:v>0.23140690884421317</c:v>
                  </c:pt>
                  <c:pt idx="5">
                    <c:v>0.24274376612254933</c:v>
                  </c:pt>
                  <c:pt idx="6">
                    <c:v>0.2879458933320313</c:v>
                  </c:pt>
                  <c:pt idx="7">
                    <c:v>0.25510058644361178</c:v>
                  </c:pt>
                  <c:pt idx="8">
                    <c:v>0.30886492697319118</c:v>
                  </c:pt>
                  <c:pt idx="9">
                    <c:v>0.320799161038472</c:v>
                  </c:pt>
                  <c:pt idx="10">
                    <c:v>0.1017199209409381</c:v>
                  </c:pt>
                </c:numCache>
              </c:numRef>
            </c:minus>
            <c:spPr>
              <a:ln w="25400">
                <a:solidFill>
                  <a:srgbClr val="FF0000"/>
                </a:solidFill>
                <a:prstDash val="solid"/>
              </a:ln>
            </c:spPr>
          </c:errBars>
          <c:cat>
            <c:strRef>
              <c:f>'Q3 (Oct - Dec)'!$T$94:$T$104</c:f>
              <c:strCache>
                <c:ptCount val="11"/>
                <c:pt idx="0">
                  <c:v>Q2  Application process and clarity of forms</c:v>
                </c:pt>
                <c:pt idx="1">
                  <c:v>Q3 Time taken to provide quotation</c:v>
                </c:pt>
                <c:pt idx="2">
                  <c:v>Q4 Time taken to schedule a date for works</c:v>
                </c:pt>
                <c:pt idx="3">
                  <c:v>Q5 Length of time it took for work to be completed</c:v>
                </c:pt>
                <c:pt idx="4">
                  <c:v>Q6 Skill and professionalism of the workforce</c:v>
                </c:pt>
                <c:pt idx="5">
                  <c:v>Q7 Satisfaction with site tidiness</c:v>
                </c:pt>
                <c:pt idx="6">
                  <c:v>Q8 Satisfaction with excavation period</c:v>
                </c:pt>
                <c:pt idx="7">
                  <c:v>Q9 Overall quality of work</c:v>
                </c:pt>
                <c:pt idx="8">
                  <c:v>Q10 Overall quality of communication</c:v>
                </c:pt>
                <c:pt idx="9">
                  <c:v>Q11 Overall satisfaction with service provided</c:v>
                </c:pt>
                <c:pt idx="10">
                  <c:v>Combined score</c:v>
                </c:pt>
              </c:strCache>
            </c:strRef>
          </c:cat>
          <c:val>
            <c:numRef>
              <c:f>'Q3 (Oct - Dec)'!$U$94:$U$104</c:f>
              <c:numCache>
                <c:formatCode>0.00</c:formatCode>
                <c:ptCount val="11"/>
                <c:pt idx="0">
                  <c:v>8.9482758620689662</c:v>
                </c:pt>
                <c:pt idx="1">
                  <c:v>8.862068965517242</c:v>
                </c:pt>
                <c:pt idx="2">
                  <c:v>8.5862068965517242</c:v>
                </c:pt>
                <c:pt idx="3">
                  <c:v>9.1228070175438596</c:v>
                </c:pt>
                <c:pt idx="4">
                  <c:v>9.4051724137931032</c:v>
                </c:pt>
                <c:pt idx="5">
                  <c:v>9.3217391304347821</c:v>
                </c:pt>
                <c:pt idx="6">
                  <c:v>9.1886792452830193</c:v>
                </c:pt>
                <c:pt idx="7">
                  <c:v>9.3238095238095244</c:v>
                </c:pt>
                <c:pt idx="8">
                  <c:v>9.05607476635514</c:v>
                </c:pt>
                <c:pt idx="9">
                  <c:v>9.0373831775700939</c:v>
                </c:pt>
                <c:pt idx="10">
                  <c:v>9.090537091261929</c:v>
                </c:pt>
              </c:numCache>
            </c:numRef>
          </c:val>
          <c:extLst>
            <c:ext xmlns:c16="http://schemas.microsoft.com/office/drawing/2014/chart" uri="{C3380CC4-5D6E-409C-BE32-E72D297353CC}">
              <c16:uniqueId val="{00000002-907E-47B5-B7A0-DC87C45E4E52}"/>
            </c:ext>
          </c:extLst>
        </c:ser>
        <c:dLbls>
          <c:showLegendKey val="0"/>
          <c:showVal val="0"/>
          <c:showCatName val="0"/>
          <c:showSerName val="0"/>
          <c:showPercent val="0"/>
          <c:showBubbleSize val="0"/>
        </c:dLbls>
        <c:gapWidth val="30"/>
        <c:axId val="399725176"/>
        <c:axId val="399720864"/>
      </c:barChart>
      <c:catAx>
        <c:axId val="3997251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9720864"/>
        <c:crossesAt val="0"/>
        <c:auto val="1"/>
        <c:lblAlgn val="ctr"/>
        <c:lblOffset val="100"/>
        <c:tickLblSkip val="1"/>
        <c:tickMarkSkip val="1"/>
        <c:noMultiLvlLbl val="0"/>
      </c:catAx>
      <c:valAx>
        <c:axId val="399720864"/>
        <c:scaling>
          <c:orientation val="minMax"/>
          <c:max val="10"/>
          <c:min val="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Verdana"/>
                    <a:ea typeface="Verdana"/>
                    <a:cs typeface="Verdana"/>
                  </a:defRPr>
                </a:pPr>
                <a:r>
                  <a:rPr lang="en-GB"/>
                  <a:t>Customer satisfaction scores</a:t>
                </a:r>
              </a:p>
            </c:rich>
          </c:tx>
          <c:layout>
            <c:manualLayout>
              <c:xMode val="edge"/>
              <c:yMode val="edge"/>
              <c:x val="0.49554409147132472"/>
              <c:y val="0.947461330906316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99725176"/>
        <c:crosses val="max"/>
        <c:crossBetween val="between"/>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CG Omega"/>
          <a:ea typeface="CG Omega"/>
          <a:cs typeface="CG Omega"/>
        </a:defRPr>
      </a:pPr>
      <a:endParaRPr lang="en-US"/>
    </a:p>
  </c:txPr>
  <c:printSettings>
    <c:headerFooter alignWithMargins="0"/>
    <c:pageMargins b="1" l="0.75000000000000044" r="0.75000000000000044"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0</xdr:rowOff>
    </xdr:from>
    <xdr:to>
      <xdr:col>16</xdr:col>
      <xdr:colOff>238125</xdr:colOff>
      <xdr:row>83</xdr:row>
      <xdr:rowOff>0</xdr:rowOff>
    </xdr:to>
    <xdr:graphicFrame macro="">
      <xdr:nvGraphicFramePr>
        <xdr:cNvPr id="4496640" name="Chart 6">
          <a:extLst>
            <a:ext uri="{FF2B5EF4-FFF2-40B4-BE49-F238E27FC236}">
              <a16:creationId xmlns:a16="http://schemas.microsoft.com/office/drawing/2014/main" id="{00000000-0008-0000-0000-0000009D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85</xdr:row>
      <xdr:rowOff>47625</xdr:rowOff>
    </xdr:from>
    <xdr:to>
      <xdr:col>16</xdr:col>
      <xdr:colOff>257175</xdr:colOff>
      <xdr:row>106</xdr:row>
      <xdr:rowOff>0</xdr:rowOff>
    </xdr:to>
    <xdr:graphicFrame macro="">
      <xdr:nvGraphicFramePr>
        <xdr:cNvPr id="4496641" name="Chart 7">
          <a:extLst>
            <a:ext uri="{FF2B5EF4-FFF2-40B4-BE49-F238E27FC236}">
              <a16:creationId xmlns:a16="http://schemas.microsoft.com/office/drawing/2014/main" id="{00000000-0008-0000-0000-0000019D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16</xdr:col>
      <xdr:colOff>295275</xdr:colOff>
      <xdr:row>137</xdr:row>
      <xdr:rowOff>180975</xdr:rowOff>
    </xdr:to>
    <xdr:graphicFrame macro="">
      <xdr:nvGraphicFramePr>
        <xdr:cNvPr id="4496642" name="Chart 8">
          <a:extLst>
            <a:ext uri="{FF2B5EF4-FFF2-40B4-BE49-F238E27FC236}">
              <a16:creationId xmlns:a16="http://schemas.microsoft.com/office/drawing/2014/main" id="{00000000-0008-0000-0000-0000029D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62</xdr:row>
      <xdr:rowOff>0</xdr:rowOff>
    </xdr:from>
    <xdr:to>
      <xdr:col>16</xdr:col>
      <xdr:colOff>238125</xdr:colOff>
      <xdr:row>83</xdr:row>
      <xdr:rowOff>0</xdr:rowOff>
    </xdr:to>
    <xdr:graphicFrame macro="">
      <xdr:nvGraphicFramePr>
        <xdr:cNvPr id="356895" name="Chart 6">
          <a:extLst>
            <a:ext uri="{FF2B5EF4-FFF2-40B4-BE49-F238E27FC236}">
              <a16:creationId xmlns:a16="http://schemas.microsoft.com/office/drawing/2014/main" id="{00000000-0008-0000-0100-00001F72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85</xdr:row>
      <xdr:rowOff>47625</xdr:rowOff>
    </xdr:from>
    <xdr:to>
      <xdr:col>16</xdr:col>
      <xdr:colOff>257175</xdr:colOff>
      <xdr:row>106</xdr:row>
      <xdr:rowOff>0</xdr:rowOff>
    </xdr:to>
    <xdr:graphicFrame macro="">
      <xdr:nvGraphicFramePr>
        <xdr:cNvPr id="356896" name="Chart 7">
          <a:extLst>
            <a:ext uri="{FF2B5EF4-FFF2-40B4-BE49-F238E27FC236}">
              <a16:creationId xmlns:a16="http://schemas.microsoft.com/office/drawing/2014/main" id="{00000000-0008-0000-0100-00002072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16</xdr:col>
      <xdr:colOff>295275</xdr:colOff>
      <xdr:row>137</xdr:row>
      <xdr:rowOff>180975</xdr:rowOff>
    </xdr:to>
    <xdr:graphicFrame macro="">
      <xdr:nvGraphicFramePr>
        <xdr:cNvPr id="356897" name="Chart 8">
          <a:extLst>
            <a:ext uri="{FF2B5EF4-FFF2-40B4-BE49-F238E27FC236}">
              <a16:creationId xmlns:a16="http://schemas.microsoft.com/office/drawing/2014/main" id="{00000000-0008-0000-0100-00002172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0</xdr:rowOff>
    </xdr:from>
    <xdr:to>
      <xdr:col>16</xdr:col>
      <xdr:colOff>238125</xdr:colOff>
      <xdr:row>83</xdr:row>
      <xdr:rowOff>0</xdr:rowOff>
    </xdr:to>
    <xdr:graphicFrame macro="">
      <xdr:nvGraphicFramePr>
        <xdr:cNvPr id="4503808" name="Chart 6">
          <a:extLst>
            <a:ext uri="{FF2B5EF4-FFF2-40B4-BE49-F238E27FC236}">
              <a16:creationId xmlns:a16="http://schemas.microsoft.com/office/drawing/2014/main" id="{00000000-0008-0000-0200-000000B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85</xdr:row>
      <xdr:rowOff>47625</xdr:rowOff>
    </xdr:from>
    <xdr:to>
      <xdr:col>16</xdr:col>
      <xdr:colOff>257175</xdr:colOff>
      <xdr:row>106</xdr:row>
      <xdr:rowOff>0</xdr:rowOff>
    </xdr:to>
    <xdr:graphicFrame macro="">
      <xdr:nvGraphicFramePr>
        <xdr:cNvPr id="4503809" name="Chart 7">
          <a:extLst>
            <a:ext uri="{FF2B5EF4-FFF2-40B4-BE49-F238E27FC236}">
              <a16:creationId xmlns:a16="http://schemas.microsoft.com/office/drawing/2014/main" id="{00000000-0008-0000-0200-000001B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16</xdr:col>
      <xdr:colOff>295275</xdr:colOff>
      <xdr:row>137</xdr:row>
      <xdr:rowOff>180975</xdr:rowOff>
    </xdr:to>
    <xdr:graphicFrame macro="">
      <xdr:nvGraphicFramePr>
        <xdr:cNvPr id="4503810" name="Chart 8">
          <a:extLst>
            <a:ext uri="{FF2B5EF4-FFF2-40B4-BE49-F238E27FC236}">
              <a16:creationId xmlns:a16="http://schemas.microsoft.com/office/drawing/2014/main" id="{00000000-0008-0000-0200-000002B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62</xdr:row>
      <xdr:rowOff>0</xdr:rowOff>
    </xdr:from>
    <xdr:to>
      <xdr:col>16</xdr:col>
      <xdr:colOff>238125</xdr:colOff>
      <xdr:row>83</xdr:row>
      <xdr:rowOff>0</xdr:rowOff>
    </xdr:to>
    <xdr:graphicFrame macro="">
      <xdr:nvGraphicFramePr>
        <xdr:cNvPr id="4507904" name="Chart 6">
          <a:extLst>
            <a:ext uri="{FF2B5EF4-FFF2-40B4-BE49-F238E27FC236}">
              <a16:creationId xmlns:a16="http://schemas.microsoft.com/office/drawing/2014/main" id="{00000000-0008-0000-0300-000000C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85</xdr:row>
      <xdr:rowOff>47625</xdr:rowOff>
    </xdr:from>
    <xdr:to>
      <xdr:col>16</xdr:col>
      <xdr:colOff>257175</xdr:colOff>
      <xdr:row>106</xdr:row>
      <xdr:rowOff>0</xdr:rowOff>
    </xdr:to>
    <xdr:graphicFrame macro="">
      <xdr:nvGraphicFramePr>
        <xdr:cNvPr id="4507905" name="Chart 7">
          <a:extLst>
            <a:ext uri="{FF2B5EF4-FFF2-40B4-BE49-F238E27FC236}">
              <a16:creationId xmlns:a16="http://schemas.microsoft.com/office/drawing/2014/main" id="{00000000-0008-0000-0300-000001C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16</xdr:col>
      <xdr:colOff>295275</xdr:colOff>
      <xdr:row>137</xdr:row>
      <xdr:rowOff>180975</xdr:rowOff>
    </xdr:to>
    <xdr:graphicFrame macro="">
      <xdr:nvGraphicFramePr>
        <xdr:cNvPr id="4507906" name="Chart 8">
          <a:extLst>
            <a:ext uri="{FF2B5EF4-FFF2-40B4-BE49-F238E27FC236}">
              <a16:creationId xmlns:a16="http://schemas.microsoft.com/office/drawing/2014/main" id="{00000000-0008-0000-0300-000002C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62</xdr:row>
      <xdr:rowOff>0</xdr:rowOff>
    </xdr:from>
    <xdr:to>
      <xdr:col>16</xdr:col>
      <xdr:colOff>238125</xdr:colOff>
      <xdr:row>83</xdr:row>
      <xdr:rowOff>0</xdr:rowOff>
    </xdr:to>
    <xdr:graphicFrame macro="">
      <xdr:nvGraphicFramePr>
        <xdr:cNvPr id="4495619" name="Chart 6">
          <a:extLst>
            <a:ext uri="{FF2B5EF4-FFF2-40B4-BE49-F238E27FC236}">
              <a16:creationId xmlns:a16="http://schemas.microsoft.com/office/drawing/2014/main" id="{00000000-0008-0000-0400-0000039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85</xdr:row>
      <xdr:rowOff>47625</xdr:rowOff>
    </xdr:from>
    <xdr:to>
      <xdr:col>16</xdr:col>
      <xdr:colOff>257175</xdr:colOff>
      <xdr:row>106</xdr:row>
      <xdr:rowOff>0</xdr:rowOff>
    </xdr:to>
    <xdr:graphicFrame macro="">
      <xdr:nvGraphicFramePr>
        <xdr:cNvPr id="4495620" name="Chart 7">
          <a:extLst>
            <a:ext uri="{FF2B5EF4-FFF2-40B4-BE49-F238E27FC236}">
              <a16:creationId xmlns:a16="http://schemas.microsoft.com/office/drawing/2014/main" id="{00000000-0008-0000-0400-0000049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16</xdr:col>
      <xdr:colOff>295275</xdr:colOff>
      <xdr:row>137</xdr:row>
      <xdr:rowOff>180975</xdr:rowOff>
    </xdr:to>
    <xdr:graphicFrame macro="">
      <xdr:nvGraphicFramePr>
        <xdr:cNvPr id="4495621" name="Chart 8">
          <a:extLst>
            <a:ext uri="{FF2B5EF4-FFF2-40B4-BE49-F238E27FC236}">
              <a16:creationId xmlns:a16="http://schemas.microsoft.com/office/drawing/2014/main" id="{00000000-0008-0000-0400-000005994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topLeftCell="A115" zoomScale="85" zoomScaleNormal="100" zoomScaleSheetLayoutView="85" workbookViewId="0">
      <selection activeCell="A60" sqref="A60:Q60"/>
    </sheetView>
  </sheetViews>
  <sheetFormatPr defaultRowHeight="12.75"/>
  <cols>
    <col min="1" max="1" width="41.25" style="2" customWidth="1"/>
    <col min="2" max="2" width="9.5" style="2" customWidth="1"/>
    <col min="3" max="3" width="9.625" style="2" customWidth="1"/>
    <col min="4" max="4" width="8.75" style="2" customWidth="1"/>
    <col min="5" max="11" width="6.125" style="2" customWidth="1"/>
    <col min="12" max="12" width="7.5" style="2" bestFit="1" customWidth="1"/>
    <col min="13" max="13" width="7.5" style="2" customWidth="1"/>
    <col min="14" max="14" width="3.625" style="2" customWidth="1"/>
    <col min="15" max="16" width="8.875" style="2" customWidth="1"/>
    <col min="17" max="17" width="9.125" style="2" bestFit="1" customWidth="1"/>
    <col min="18" max="18" width="4.125" style="2" customWidth="1"/>
    <col min="19" max="19" width="13.25" style="2" customWidth="1"/>
    <col min="20" max="20" width="17.75" style="2" customWidth="1"/>
    <col min="21" max="21" width="12.5" style="2" customWidth="1"/>
    <col min="22" max="22" width="14.375" style="2" customWidth="1"/>
    <col min="23" max="23" width="9" style="2" customWidth="1"/>
    <col min="24" max="16384" width="9" style="2"/>
  </cols>
  <sheetData>
    <row r="1" spans="1:21">
      <c r="A1" s="1" t="s">
        <v>0</v>
      </c>
    </row>
    <row r="2" spans="1:21">
      <c r="B2" s="1"/>
    </row>
    <row r="3" spans="1:21">
      <c r="A3" s="1" t="s">
        <v>1</v>
      </c>
      <c r="B3" s="53" t="s">
        <v>2</v>
      </c>
      <c r="C3" s="54"/>
      <c r="D3" s="54"/>
      <c r="E3" s="55"/>
    </row>
    <row r="4" spans="1:21">
      <c r="B4" s="1"/>
    </row>
    <row r="6" spans="1:21">
      <c r="A6" s="3" t="s">
        <v>60</v>
      </c>
    </row>
    <row r="7" spans="1:21">
      <c r="A7" s="4"/>
      <c r="B7" s="4"/>
      <c r="C7" s="4"/>
      <c r="D7" s="4"/>
      <c r="E7" s="4"/>
      <c r="F7" s="4"/>
      <c r="G7" s="4"/>
      <c r="H7" s="4"/>
      <c r="I7" s="4"/>
      <c r="J7" s="4"/>
      <c r="K7" s="4"/>
      <c r="L7" s="4"/>
      <c r="M7" s="4"/>
      <c r="N7" s="4"/>
    </row>
    <row r="8" spans="1:21">
      <c r="A8" s="5" t="s">
        <v>4</v>
      </c>
      <c r="B8" s="4"/>
      <c r="C8" s="4"/>
      <c r="D8" s="4"/>
      <c r="E8" s="4"/>
      <c r="F8" s="4"/>
      <c r="G8" s="4"/>
      <c r="H8" s="4"/>
      <c r="S8" s="1" t="s">
        <v>5</v>
      </c>
    </row>
    <row r="9" spans="1:21" ht="25.5">
      <c r="A9" s="6"/>
      <c r="B9" s="7">
        <v>1</v>
      </c>
      <c r="C9" s="7">
        <v>2</v>
      </c>
      <c r="D9" s="7">
        <v>3</v>
      </c>
      <c r="E9" s="7">
        <v>4</v>
      </c>
      <c r="F9" s="7">
        <v>5</v>
      </c>
      <c r="G9" s="8">
        <v>6</v>
      </c>
      <c r="H9" s="7">
        <v>7</v>
      </c>
      <c r="I9" s="7">
        <v>8</v>
      </c>
      <c r="J9" s="7">
        <v>9</v>
      </c>
      <c r="K9" s="7">
        <v>10</v>
      </c>
      <c r="L9" s="44" t="s">
        <v>6</v>
      </c>
      <c r="M9" s="44" t="s">
        <v>7</v>
      </c>
      <c r="N9" s="46"/>
      <c r="O9" s="7" t="s">
        <v>8</v>
      </c>
      <c r="P9" s="7" t="s">
        <v>9</v>
      </c>
      <c r="Q9" s="7" t="s">
        <v>10</v>
      </c>
      <c r="S9" s="9" t="s">
        <v>11</v>
      </c>
      <c r="T9" s="9" t="s">
        <v>12</v>
      </c>
      <c r="U9" s="9" t="s">
        <v>13</v>
      </c>
    </row>
    <row r="10" spans="1:21">
      <c r="A10" s="10" t="s">
        <v>14</v>
      </c>
      <c r="B10" s="15">
        <v>25</v>
      </c>
      <c r="C10" s="15">
        <v>3</v>
      </c>
      <c r="D10" s="15">
        <v>12</v>
      </c>
      <c r="E10" s="15">
        <v>10</v>
      </c>
      <c r="F10" s="15">
        <v>19</v>
      </c>
      <c r="G10" s="15">
        <v>17</v>
      </c>
      <c r="H10" s="15">
        <v>35</v>
      </c>
      <c r="I10" s="15">
        <v>81</v>
      </c>
      <c r="J10" s="15">
        <v>78</v>
      </c>
      <c r="K10" s="15">
        <v>544</v>
      </c>
      <c r="L10" s="45">
        <f t="shared" ref="L10:L17" si="0">SUM(B10:K10)</f>
        <v>824</v>
      </c>
      <c r="M10" s="45">
        <v>31</v>
      </c>
      <c r="N10" s="47"/>
      <c r="O10" s="12">
        <f t="shared" ref="O10:O17" si="1">(B10*1+C10*2+D10*3+E10*4+F10*5+G10*6+H10*7+I10*8+J10*9+K10*10)/(SUM(B10:K10))</f>
        <v>8.9065533980582519</v>
      </c>
      <c r="P10" s="13">
        <f t="shared" ref="P10:P17" si="2">O10+U10</f>
        <v>9.0502220802337519</v>
      </c>
      <c r="Q10" s="13">
        <f t="shared" ref="Q10:Q17" si="3">O10-U10</f>
        <v>8.7628847158827519</v>
      </c>
      <c r="S10" s="14">
        <f t="shared" ref="S10:S18" si="4">((1-O10)^2)*B10+((2-O10))^2*C10+((3-O10))^2*D10+((4-O10)^2)*E10+((5-O10)^2)*F10+((6-O10)^2)*G10+((7-O10))^2*H10+((8-O10))^2*I10+((9-O10)^2)*J10+((10-O10)^2)*K10</f>
        <v>3643.8046116504847</v>
      </c>
      <c r="T10" s="14">
        <f t="shared" ref="T10:T18" si="5">SQRT((S10)/(L10-1))</f>
        <v>2.1041544890505537</v>
      </c>
      <c r="U10" s="14">
        <f t="shared" ref="U10:U18" si="6">CONFIDENCE(0.05,T10,L10)</f>
        <v>0.14366868217550052</v>
      </c>
    </row>
    <row r="11" spans="1:21">
      <c r="A11" s="10" t="s">
        <v>15</v>
      </c>
      <c r="B11" s="15">
        <v>35</v>
      </c>
      <c r="C11" s="15">
        <v>15</v>
      </c>
      <c r="D11" s="15">
        <v>11</v>
      </c>
      <c r="E11" s="15">
        <v>11</v>
      </c>
      <c r="F11" s="15">
        <v>17</v>
      </c>
      <c r="G11" s="15">
        <v>22</v>
      </c>
      <c r="H11" s="15">
        <v>35</v>
      </c>
      <c r="I11" s="15">
        <v>69</v>
      </c>
      <c r="J11" s="15">
        <v>79</v>
      </c>
      <c r="K11" s="15">
        <v>527</v>
      </c>
      <c r="L11" s="45">
        <f t="shared" si="0"/>
        <v>821</v>
      </c>
      <c r="M11" s="45">
        <v>34</v>
      </c>
      <c r="N11" s="47"/>
      <c r="O11" s="12">
        <f t="shared" si="1"/>
        <v>8.6930572472594392</v>
      </c>
      <c r="P11" s="13">
        <f t="shared" si="2"/>
        <v>8.8581166907347875</v>
      </c>
      <c r="Q11" s="13">
        <f t="shared" si="3"/>
        <v>8.5279978037840909</v>
      </c>
      <c r="S11" s="14">
        <f t="shared" si="4"/>
        <v>4774.6504263093793</v>
      </c>
      <c r="T11" s="14">
        <f t="shared" si="5"/>
        <v>2.4130363491519375</v>
      </c>
      <c r="U11" s="14">
        <f t="shared" si="6"/>
        <v>0.16505944347534751</v>
      </c>
    </row>
    <row r="12" spans="1:21">
      <c r="A12" s="10" t="s">
        <v>16</v>
      </c>
      <c r="B12" s="15">
        <v>40</v>
      </c>
      <c r="C12" s="15">
        <v>18</v>
      </c>
      <c r="D12" s="15">
        <v>15</v>
      </c>
      <c r="E12" s="15">
        <v>30</v>
      </c>
      <c r="F12" s="15">
        <v>35</v>
      </c>
      <c r="G12" s="15">
        <v>32</v>
      </c>
      <c r="H12" s="15">
        <v>57</v>
      </c>
      <c r="I12" s="15">
        <v>120</v>
      </c>
      <c r="J12" s="15">
        <v>103</v>
      </c>
      <c r="K12" s="15">
        <v>401</v>
      </c>
      <c r="L12" s="45">
        <f t="shared" si="0"/>
        <v>851</v>
      </c>
      <c r="M12" s="45">
        <v>4</v>
      </c>
      <c r="N12" s="47"/>
      <c r="O12" s="12">
        <f t="shared" si="1"/>
        <v>8.1128084606345467</v>
      </c>
      <c r="P12" s="13">
        <f t="shared" si="2"/>
        <v>8.2861689934560232</v>
      </c>
      <c r="Q12" s="13">
        <f t="shared" si="3"/>
        <v>7.9394479278130694</v>
      </c>
      <c r="S12" s="14">
        <f t="shared" si="4"/>
        <v>5659.1703877790842</v>
      </c>
      <c r="T12" s="14">
        <f t="shared" si="5"/>
        <v>2.5802805109201241</v>
      </c>
      <c r="U12" s="14">
        <f t="shared" si="6"/>
        <v>0.17336053282147718</v>
      </c>
    </row>
    <row r="13" spans="1:21">
      <c r="A13" s="10" t="s">
        <v>17</v>
      </c>
      <c r="B13" s="15">
        <v>36</v>
      </c>
      <c r="C13" s="15">
        <v>11</v>
      </c>
      <c r="D13" s="15">
        <v>15</v>
      </c>
      <c r="E13" s="15">
        <v>14</v>
      </c>
      <c r="F13" s="15">
        <v>36</v>
      </c>
      <c r="G13" s="15">
        <v>27</v>
      </c>
      <c r="H13" s="15">
        <v>49</v>
      </c>
      <c r="I13" s="15">
        <v>80</v>
      </c>
      <c r="J13" s="15">
        <v>88</v>
      </c>
      <c r="K13" s="15">
        <v>494</v>
      </c>
      <c r="L13" s="45">
        <f t="shared" si="0"/>
        <v>850</v>
      </c>
      <c r="M13" s="45">
        <v>5</v>
      </c>
      <c r="N13" s="47"/>
      <c r="O13" s="12">
        <f t="shared" si="1"/>
        <v>8.4894117647058831</v>
      </c>
      <c r="P13" s="13">
        <f t="shared" si="2"/>
        <v>8.6541851642233905</v>
      </c>
      <c r="Q13" s="13">
        <f t="shared" si="3"/>
        <v>8.3246383651883757</v>
      </c>
      <c r="S13" s="14">
        <f t="shared" si="4"/>
        <v>5100.4047058823526</v>
      </c>
      <c r="T13" s="14">
        <f t="shared" si="5"/>
        <v>2.4510291355230733</v>
      </c>
      <c r="U13" s="14">
        <f t="shared" si="6"/>
        <v>0.16477339951750769</v>
      </c>
    </row>
    <row r="14" spans="1:21" ht="13.5" customHeight="1">
      <c r="A14" s="10" t="s">
        <v>18</v>
      </c>
      <c r="B14" s="15">
        <v>36</v>
      </c>
      <c r="C14" s="15">
        <v>22</v>
      </c>
      <c r="D14" s="15">
        <v>20</v>
      </c>
      <c r="E14" s="15">
        <v>23</v>
      </c>
      <c r="F14" s="15">
        <v>37</v>
      </c>
      <c r="G14" s="15">
        <v>40</v>
      </c>
      <c r="H14" s="15">
        <v>55</v>
      </c>
      <c r="I14" s="15">
        <v>119</v>
      </c>
      <c r="J14" s="15">
        <v>98</v>
      </c>
      <c r="K14" s="15">
        <v>396</v>
      </c>
      <c r="L14" s="45">
        <f t="shared" si="0"/>
        <v>846</v>
      </c>
      <c r="M14" s="45">
        <v>9</v>
      </c>
      <c r="N14" s="47"/>
      <c r="O14" s="12">
        <f t="shared" si="1"/>
        <v>8.080378250591016</v>
      </c>
      <c r="P14" s="13">
        <f t="shared" si="2"/>
        <v>8.2546000277076264</v>
      </c>
      <c r="Q14" s="13">
        <f t="shared" si="3"/>
        <v>7.9061564734744048</v>
      </c>
      <c r="S14" s="14">
        <f t="shared" si="4"/>
        <v>5648.5342789598108</v>
      </c>
      <c r="T14" s="14">
        <f t="shared" si="5"/>
        <v>2.5854701606152273</v>
      </c>
      <c r="U14" s="14">
        <f t="shared" si="6"/>
        <v>0.17422177711661099</v>
      </c>
    </row>
    <row r="15" spans="1:21" ht="13.5" customHeight="1">
      <c r="A15" s="10" t="s">
        <v>19</v>
      </c>
      <c r="B15" s="15">
        <v>14</v>
      </c>
      <c r="C15" s="15">
        <v>4</v>
      </c>
      <c r="D15" s="15">
        <v>7</v>
      </c>
      <c r="E15" s="15">
        <v>5</v>
      </c>
      <c r="F15" s="15">
        <v>28</v>
      </c>
      <c r="G15" s="15">
        <v>10</v>
      </c>
      <c r="H15" s="15">
        <v>35</v>
      </c>
      <c r="I15" s="15">
        <v>84</v>
      </c>
      <c r="J15" s="15">
        <v>116</v>
      </c>
      <c r="K15" s="15">
        <v>499</v>
      </c>
      <c r="L15" s="45">
        <f t="shared" si="0"/>
        <v>802</v>
      </c>
      <c r="M15" s="45">
        <v>53</v>
      </c>
      <c r="N15" s="47"/>
      <c r="O15" s="12">
        <f t="shared" si="1"/>
        <v>8.9950124688279303</v>
      </c>
      <c r="P15" s="13">
        <f t="shared" si="2"/>
        <v>9.1227811421934852</v>
      </c>
      <c r="Q15" s="13">
        <f t="shared" si="3"/>
        <v>8.8672437954623753</v>
      </c>
      <c r="S15" s="14">
        <f t="shared" si="4"/>
        <v>2729.9800498753111</v>
      </c>
      <c r="T15" s="14">
        <f t="shared" si="5"/>
        <v>1.8461350963165788</v>
      </c>
      <c r="U15" s="14">
        <f t="shared" si="6"/>
        <v>0.12776867336555497</v>
      </c>
    </row>
    <row r="16" spans="1:21">
      <c r="A16" s="10" t="s">
        <v>20</v>
      </c>
      <c r="B16" s="15">
        <v>13</v>
      </c>
      <c r="C16" s="15">
        <v>7</v>
      </c>
      <c r="D16" s="15">
        <v>11</v>
      </c>
      <c r="E16" s="15">
        <v>10</v>
      </c>
      <c r="F16" s="15">
        <v>25</v>
      </c>
      <c r="G16" s="15">
        <v>18</v>
      </c>
      <c r="H16" s="15">
        <v>47</v>
      </c>
      <c r="I16" s="15">
        <v>81</v>
      </c>
      <c r="J16" s="15">
        <v>109</v>
      </c>
      <c r="K16" s="15">
        <v>479</v>
      </c>
      <c r="L16" s="45">
        <f t="shared" si="0"/>
        <v>800</v>
      </c>
      <c r="M16" s="45">
        <v>55</v>
      </c>
      <c r="N16" s="47"/>
      <c r="O16" s="12">
        <f t="shared" si="1"/>
        <v>8.8512500000000003</v>
      </c>
      <c r="P16" s="13">
        <f t="shared" si="2"/>
        <v>8.9880355139334327</v>
      </c>
      <c r="Q16" s="13">
        <f t="shared" si="3"/>
        <v>8.7144644860665679</v>
      </c>
      <c r="S16" s="14">
        <f t="shared" si="4"/>
        <v>3113.2987499999999</v>
      </c>
      <c r="T16" s="14">
        <f t="shared" si="5"/>
        <v>1.973953914119789</v>
      </c>
      <c r="U16" s="14">
        <f t="shared" si="6"/>
        <v>0.13678551393343152</v>
      </c>
    </row>
    <row r="17" spans="1:21">
      <c r="A17" s="36" t="s">
        <v>21</v>
      </c>
      <c r="B17" s="15">
        <v>23</v>
      </c>
      <c r="C17" s="15">
        <v>7</v>
      </c>
      <c r="D17" s="15">
        <v>17</v>
      </c>
      <c r="E17" s="15">
        <v>11</v>
      </c>
      <c r="F17" s="15">
        <v>26</v>
      </c>
      <c r="G17" s="15">
        <v>24</v>
      </c>
      <c r="H17" s="15">
        <v>40</v>
      </c>
      <c r="I17" s="15">
        <v>85</v>
      </c>
      <c r="J17" s="15">
        <v>109</v>
      </c>
      <c r="K17" s="15">
        <v>459</v>
      </c>
      <c r="L17" s="45">
        <f t="shared" si="0"/>
        <v>801</v>
      </c>
      <c r="M17" s="45">
        <v>54</v>
      </c>
      <c r="N17" s="47"/>
      <c r="O17" s="12">
        <f t="shared" si="1"/>
        <v>8.6604244694132326</v>
      </c>
      <c r="P17" s="13">
        <f t="shared" si="2"/>
        <v>8.8142205678507786</v>
      </c>
      <c r="Q17" s="13">
        <f t="shared" si="3"/>
        <v>8.5066283709756867</v>
      </c>
      <c r="S17" s="14">
        <f t="shared" si="4"/>
        <v>3945.6354556803999</v>
      </c>
      <c r="T17" s="14">
        <f t="shared" si="5"/>
        <v>2.2208206410245066</v>
      </c>
      <c r="U17" s="14">
        <f t="shared" si="6"/>
        <v>0.15379609843754602</v>
      </c>
    </row>
    <row r="18" spans="1:21">
      <c r="A18" s="16" t="s">
        <v>22</v>
      </c>
      <c r="B18" s="17">
        <f t="shared" ref="B18:L18" si="7">SUM(B10:B16)</f>
        <v>199</v>
      </c>
      <c r="C18" s="17">
        <f t="shared" si="7"/>
        <v>80</v>
      </c>
      <c r="D18" s="17">
        <f t="shared" si="7"/>
        <v>91</v>
      </c>
      <c r="E18" s="17">
        <f t="shared" si="7"/>
        <v>103</v>
      </c>
      <c r="F18" s="17">
        <f t="shared" si="7"/>
        <v>197</v>
      </c>
      <c r="G18" s="17">
        <f t="shared" si="7"/>
        <v>166</v>
      </c>
      <c r="H18" s="17">
        <f t="shared" si="7"/>
        <v>313</v>
      </c>
      <c r="I18" s="17">
        <f t="shared" si="7"/>
        <v>634</v>
      </c>
      <c r="J18" s="17">
        <f t="shared" si="7"/>
        <v>671</v>
      </c>
      <c r="K18" s="17">
        <f t="shared" si="7"/>
        <v>3340</v>
      </c>
      <c r="L18" s="17">
        <f t="shared" si="7"/>
        <v>5794</v>
      </c>
      <c r="M18" s="17"/>
      <c r="N18" s="48"/>
      <c r="O18" s="12">
        <f>AVERAGE(O10:O16)</f>
        <v>8.5897816557252948</v>
      </c>
      <c r="P18" s="12">
        <f>AVERAGE(P10:P16)</f>
        <v>8.7448728017832131</v>
      </c>
      <c r="Q18" s="12">
        <f>AVERAGE(Q10:Q16)</f>
        <v>8.4346905096673783</v>
      </c>
      <c r="S18" s="14">
        <f t="shared" si="4"/>
        <v>31369.372697740084</v>
      </c>
      <c r="T18" s="14">
        <f t="shared" si="5"/>
        <v>2.32702555567734</v>
      </c>
      <c r="U18" s="14">
        <f t="shared" si="6"/>
        <v>5.99183710939089E-2</v>
      </c>
    </row>
    <row r="19" spans="1:21">
      <c r="A19" s="18"/>
      <c r="B19" s="18"/>
      <c r="C19" s="18"/>
      <c r="G19" s="19"/>
      <c r="H19" s="19"/>
      <c r="I19" s="19"/>
      <c r="P19" s="20"/>
      <c r="Q19" s="20"/>
      <c r="U19" s="21"/>
    </row>
    <row r="22" spans="1:21">
      <c r="A22" s="3" t="s">
        <v>61</v>
      </c>
    </row>
    <row r="23" spans="1:21">
      <c r="A23" s="4"/>
      <c r="B23" s="4"/>
      <c r="C23" s="4"/>
      <c r="D23" s="4"/>
      <c r="E23" s="4"/>
      <c r="F23" s="4"/>
      <c r="G23" s="4"/>
      <c r="H23" s="4"/>
      <c r="I23" s="4"/>
      <c r="J23" s="4"/>
      <c r="K23" s="4"/>
      <c r="L23" s="4"/>
      <c r="M23" s="4"/>
      <c r="N23" s="4"/>
    </row>
    <row r="24" spans="1:21">
      <c r="A24" s="5" t="s">
        <v>24</v>
      </c>
      <c r="B24" s="4"/>
      <c r="C24" s="4"/>
      <c r="D24" s="4"/>
      <c r="E24" s="4"/>
      <c r="F24" s="4"/>
      <c r="G24" s="4"/>
      <c r="H24" s="4"/>
      <c r="N24" s="1"/>
      <c r="S24" s="1" t="s">
        <v>5</v>
      </c>
    </row>
    <row r="25" spans="1:21" ht="25.5">
      <c r="A25" s="6"/>
      <c r="B25" s="7">
        <v>1</v>
      </c>
      <c r="C25" s="7">
        <v>2</v>
      </c>
      <c r="D25" s="7">
        <v>3</v>
      </c>
      <c r="E25" s="7">
        <v>4</v>
      </c>
      <c r="F25" s="7">
        <v>5</v>
      </c>
      <c r="G25" s="8">
        <v>6</v>
      </c>
      <c r="H25" s="7">
        <v>7</v>
      </c>
      <c r="I25" s="7">
        <v>8</v>
      </c>
      <c r="J25" s="7">
        <v>9</v>
      </c>
      <c r="K25" s="7">
        <v>10</v>
      </c>
      <c r="L25" s="8" t="s">
        <v>6</v>
      </c>
      <c r="M25" s="44" t="s">
        <v>7</v>
      </c>
      <c r="N25" s="49"/>
      <c r="O25" s="7" t="s">
        <v>8</v>
      </c>
      <c r="P25" s="7" t="s">
        <v>9</v>
      </c>
      <c r="Q25" s="7" t="s">
        <v>10</v>
      </c>
      <c r="S25" s="9" t="s">
        <v>11</v>
      </c>
      <c r="T25" s="9" t="s">
        <v>12</v>
      </c>
      <c r="U25" s="9" t="s">
        <v>13</v>
      </c>
    </row>
    <row r="26" spans="1:21">
      <c r="A26" s="23" t="s">
        <v>25</v>
      </c>
      <c r="B26" s="15">
        <v>1</v>
      </c>
      <c r="C26" s="15"/>
      <c r="D26" s="15"/>
      <c r="E26" s="15"/>
      <c r="F26" s="15">
        <v>1</v>
      </c>
      <c r="G26" s="15"/>
      <c r="H26" s="15">
        <v>2</v>
      </c>
      <c r="I26" s="15">
        <v>14</v>
      </c>
      <c r="J26" s="15">
        <v>24</v>
      </c>
      <c r="K26" s="15">
        <v>146</v>
      </c>
      <c r="L26" s="11">
        <f t="shared" ref="L26:L33" si="8">SUM(B26:K26)</f>
        <v>188</v>
      </c>
      <c r="M26" s="11">
        <v>69</v>
      </c>
      <c r="N26" s="50"/>
      <c r="O26" s="12">
        <f t="shared" ref="O26:O33" si="9">(B26*1+C26*2+D26*3+E26*4+F26*5+G26*6+H26*7+I26*8+J26*9+K26*10)/(SUM(B26:K26))</f>
        <v>9.6170212765957448</v>
      </c>
      <c r="P26" s="13">
        <f t="shared" ref="P26:P33" si="10">O26+U26</f>
        <v>9.755865904474982</v>
      </c>
      <c r="Q26" s="13">
        <f t="shared" ref="Q26:Q33" si="11">O26-U26</f>
        <v>9.4781766487165076</v>
      </c>
      <c r="S26" s="14">
        <f t="shared" ref="S26:S34" si="12">((1-O26)^2)*B26+((2-O26))^2*C26+((3-O26))^2*D26+((4-O26)^2)*E26+((5-O26)^2)*F26+((6-O26)^2)*G26+((7-O26))^2*H26+((8-O26))^2*I26+((9-O26)^2)*J26+((10-O26)^2)*K26</f>
        <v>176.42553191489361</v>
      </c>
      <c r="T26" s="14">
        <f t="shared" ref="T26:T34" si="13">SQRT((S26)/(L26-1))</f>
        <v>0.97131459493082584</v>
      </c>
      <c r="U26" s="14">
        <f t="shared" ref="U26:U34" si="14">CONFIDENCE(0.05,T26,L26)</f>
        <v>0.13884462787923738</v>
      </c>
    </row>
    <row r="27" spans="1:21">
      <c r="A27" s="23" t="s">
        <v>26</v>
      </c>
      <c r="B27" s="15"/>
      <c r="C27" s="15"/>
      <c r="D27" s="15"/>
      <c r="E27" s="15"/>
      <c r="F27" s="15">
        <v>2</v>
      </c>
      <c r="G27" s="15">
        <v>2</v>
      </c>
      <c r="H27" s="15">
        <v>6</v>
      </c>
      <c r="I27" s="15">
        <v>10</v>
      </c>
      <c r="J27" s="15">
        <v>10</v>
      </c>
      <c r="K27" s="15">
        <v>84</v>
      </c>
      <c r="L27" s="11">
        <f t="shared" si="8"/>
        <v>114</v>
      </c>
      <c r="M27" s="11">
        <v>143</v>
      </c>
      <c r="N27" s="50"/>
      <c r="O27" s="12">
        <f t="shared" si="9"/>
        <v>9.4210526315789469</v>
      </c>
      <c r="P27" s="13">
        <f t="shared" si="10"/>
        <v>9.63098441482453</v>
      </c>
      <c r="Q27" s="13">
        <f t="shared" si="11"/>
        <v>9.2111208483333638</v>
      </c>
      <c r="S27" s="14">
        <f t="shared" si="12"/>
        <v>147.78947368421055</v>
      </c>
      <c r="T27" s="14">
        <f t="shared" si="13"/>
        <v>1.1436220741717242</v>
      </c>
      <c r="U27" s="14">
        <f t="shared" si="14"/>
        <v>0.20993178324558373</v>
      </c>
    </row>
    <row r="28" spans="1:21" ht="14.25" customHeight="1">
      <c r="A28" s="10" t="s">
        <v>27</v>
      </c>
      <c r="B28" s="15"/>
      <c r="C28" s="15">
        <v>1</v>
      </c>
      <c r="D28" s="15"/>
      <c r="E28" s="15"/>
      <c r="F28" s="15">
        <v>1</v>
      </c>
      <c r="G28" s="15">
        <v>5</v>
      </c>
      <c r="H28" s="15">
        <v>1</v>
      </c>
      <c r="I28" s="15">
        <v>5</v>
      </c>
      <c r="J28" s="15">
        <v>15</v>
      </c>
      <c r="K28" s="15">
        <v>87</v>
      </c>
      <c r="L28" s="11">
        <f t="shared" si="8"/>
        <v>115</v>
      </c>
      <c r="M28" s="11">
        <v>142</v>
      </c>
      <c r="N28" s="50"/>
      <c r="O28" s="12">
        <f t="shared" si="9"/>
        <v>9.4695652173913043</v>
      </c>
      <c r="P28" s="13">
        <f t="shared" si="10"/>
        <v>9.6996341028681048</v>
      </c>
      <c r="Q28" s="13">
        <f t="shared" si="11"/>
        <v>9.2394963319145038</v>
      </c>
      <c r="S28" s="14">
        <f t="shared" si="12"/>
        <v>180.64347826086961</v>
      </c>
      <c r="T28" s="14">
        <f t="shared" si="13"/>
        <v>1.2588057493390439</v>
      </c>
      <c r="U28" s="14">
        <f t="shared" si="14"/>
        <v>0.23006888547680099</v>
      </c>
    </row>
    <row r="29" spans="1:21" ht="14.25" customHeight="1">
      <c r="A29" s="10" t="s">
        <v>28</v>
      </c>
      <c r="B29" s="15">
        <v>2</v>
      </c>
      <c r="C29" s="15"/>
      <c r="D29" s="15"/>
      <c r="E29" s="15">
        <v>1</v>
      </c>
      <c r="F29" s="15">
        <v>2</v>
      </c>
      <c r="G29" s="15">
        <v>4</v>
      </c>
      <c r="H29" s="15">
        <v>4</v>
      </c>
      <c r="I29" s="15">
        <v>11</v>
      </c>
      <c r="J29" s="15">
        <v>19</v>
      </c>
      <c r="K29" s="15">
        <v>192</v>
      </c>
      <c r="L29" s="11">
        <f t="shared" si="8"/>
        <v>235</v>
      </c>
      <c r="M29" s="11">
        <v>22</v>
      </c>
      <c r="N29" s="50"/>
      <c r="O29" s="12">
        <f t="shared" si="9"/>
        <v>9.5617021276595739</v>
      </c>
      <c r="P29" s="13">
        <f t="shared" si="10"/>
        <v>9.7215698980132768</v>
      </c>
      <c r="Q29" s="13">
        <f t="shared" si="11"/>
        <v>9.4018343573058711</v>
      </c>
      <c r="S29" s="14">
        <f t="shared" si="12"/>
        <v>365.85531914893613</v>
      </c>
      <c r="T29" s="14">
        <f t="shared" si="13"/>
        <v>1.2503936459640415</v>
      </c>
      <c r="U29" s="14">
        <f t="shared" si="14"/>
        <v>0.1598677703537022</v>
      </c>
    </row>
    <row r="30" spans="1:21" ht="14.25" customHeight="1">
      <c r="A30" s="10" t="s">
        <v>29</v>
      </c>
      <c r="B30" s="15">
        <v>2</v>
      </c>
      <c r="C30" s="15"/>
      <c r="D30" s="15"/>
      <c r="E30" s="15">
        <v>1</v>
      </c>
      <c r="F30" s="15">
        <v>2</v>
      </c>
      <c r="G30" s="15">
        <v>3</v>
      </c>
      <c r="H30" s="15">
        <v>4</v>
      </c>
      <c r="I30" s="15">
        <v>7</v>
      </c>
      <c r="J30" s="15">
        <v>16</v>
      </c>
      <c r="K30" s="15">
        <v>154</v>
      </c>
      <c r="L30" s="11">
        <f t="shared" si="8"/>
        <v>189</v>
      </c>
      <c r="M30" s="11">
        <v>68</v>
      </c>
      <c r="N30" s="50"/>
      <c r="O30" s="12">
        <f t="shared" si="9"/>
        <v>9.5343915343915349</v>
      </c>
      <c r="P30" s="13">
        <f t="shared" si="10"/>
        <v>9.7247086360967874</v>
      </c>
      <c r="Q30" s="13">
        <f t="shared" si="11"/>
        <v>9.3440744326862823</v>
      </c>
      <c r="S30" s="14">
        <f t="shared" si="12"/>
        <v>335.02645502645504</v>
      </c>
      <c r="T30" s="14">
        <f t="shared" si="13"/>
        <v>1.3349365572351541</v>
      </c>
      <c r="U30" s="14">
        <f t="shared" si="14"/>
        <v>0.19031710170525307</v>
      </c>
    </row>
    <row r="31" spans="1:21">
      <c r="A31" s="23" t="s">
        <v>30</v>
      </c>
      <c r="B31" s="15">
        <v>2</v>
      </c>
      <c r="C31" s="15"/>
      <c r="D31" s="15">
        <v>2</v>
      </c>
      <c r="E31" s="15"/>
      <c r="F31" s="15">
        <v>1</v>
      </c>
      <c r="G31" s="15">
        <v>6</v>
      </c>
      <c r="H31" s="15">
        <v>4</v>
      </c>
      <c r="I31" s="15">
        <v>7</v>
      </c>
      <c r="J31" s="15">
        <v>15</v>
      </c>
      <c r="K31" s="15">
        <v>198</v>
      </c>
      <c r="L31" s="11">
        <f t="shared" si="8"/>
        <v>235</v>
      </c>
      <c r="M31" s="11">
        <v>22</v>
      </c>
      <c r="N31" s="50"/>
      <c r="O31" s="12">
        <f t="shared" si="9"/>
        <v>9.5659574468085111</v>
      </c>
      <c r="P31" s="13">
        <f t="shared" si="10"/>
        <v>9.736373573949896</v>
      </c>
      <c r="Q31" s="13">
        <f t="shared" si="11"/>
        <v>9.3955413196671262</v>
      </c>
      <c r="S31" s="14">
        <f t="shared" si="12"/>
        <v>415.72765957446813</v>
      </c>
      <c r="T31" s="14">
        <f t="shared" si="13"/>
        <v>1.3328968188893764</v>
      </c>
      <c r="U31" s="14">
        <f t="shared" si="14"/>
        <v>0.17041612714138418</v>
      </c>
    </row>
    <row r="32" spans="1:21">
      <c r="A32" s="23" t="s">
        <v>31</v>
      </c>
      <c r="B32" s="15">
        <v>2</v>
      </c>
      <c r="C32" s="15"/>
      <c r="D32" s="15">
        <v>2</v>
      </c>
      <c r="E32" s="15">
        <v>1</v>
      </c>
      <c r="F32" s="15">
        <v>2</v>
      </c>
      <c r="G32" s="15">
        <v>2</v>
      </c>
      <c r="H32" s="15">
        <v>5</v>
      </c>
      <c r="I32" s="15">
        <v>5</v>
      </c>
      <c r="J32" s="15">
        <v>25</v>
      </c>
      <c r="K32" s="15">
        <v>199</v>
      </c>
      <c r="L32" s="11">
        <f t="shared" si="8"/>
        <v>243</v>
      </c>
      <c r="M32" s="11">
        <v>14</v>
      </c>
      <c r="N32" s="50"/>
      <c r="O32" s="12">
        <f t="shared" si="9"/>
        <v>9.5637860082304531</v>
      </c>
      <c r="P32" s="13">
        <f t="shared" si="10"/>
        <v>9.7297716964625227</v>
      </c>
      <c r="Q32" s="13">
        <f t="shared" si="11"/>
        <v>9.3978003199983835</v>
      </c>
      <c r="S32" s="14">
        <f t="shared" si="12"/>
        <v>421.76131687242798</v>
      </c>
      <c r="T32" s="14">
        <f t="shared" si="13"/>
        <v>1.3201573235705566</v>
      </c>
      <c r="U32" s="14">
        <f t="shared" si="14"/>
        <v>0.16598568823206911</v>
      </c>
    </row>
    <row r="33" spans="1:22">
      <c r="A33" s="37" t="s">
        <v>32</v>
      </c>
      <c r="B33" s="15">
        <v>2</v>
      </c>
      <c r="C33" s="15">
        <v>1</v>
      </c>
      <c r="D33" s="15">
        <v>1</v>
      </c>
      <c r="E33" s="15">
        <v>1</v>
      </c>
      <c r="F33" s="15">
        <v>1</v>
      </c>
      <c r="G33" s="15">
        <v>3</v>
      </c>
      <c r="H33" s="15">
        <v>6</v>
      </c>
      <c r="I33" s="15">
        <v>6</v>
      </c>
      <c r="J33" s="15">
        <v>23</v>
      </c>
      <c r="K33" s="15">
        <v>202</v>
      </c>
      <c r="L33" s="11">
        <f t="shared" si="8"/>
        <v>246</v>
      </c>
      <c r="M33" s="11">
        <v>11</v>
      </c>
      <c r="N33" s="50"/>
      <c r="O33" s="12">
        <f t="shared" si="9"/>
        <v>9.5569105691056908</v>
      </c>
      <c r="P33" s="13">
        <f t="shared" si="10"/>
        <v>9.7237469300150821</v>
      </c>
      <c r="Q33" s="13">
        <f t="shared" si="11"/>
        <v>9.3900742081962996</v>
      </c>
      <c r="S33" s="14">
        <f t="shared" si="12"/>
        <v>436.70325203252037</v>
      </c>
      <c r="T33" s="14">
        <f t="shared" si="13"/>
        <v>1.3350888559170737</v>
      </c>
      <c r="U33" s="14">
        <f t="shared" si="14"/>
        <v>0.16683636090939191</v>
      </c>
    </row>
    <row r="34" spans="1:22">
      <c r="A34" s="24" t="s">
        <v>22</v>
      </c>
      <c r="B34" s="17">
        <f t="shared" ref="B34:L34" si="15">SUM(B26:B32)</f>
        <v>9</v>
      </c>
      <c r="C34" s="17">
        <f t="shared" si="15"/>
        <v>1</v>
      </c>
      <c r="D34" s="17">
        <f t="shared" si="15"/>
        <v>4</v>
      </c>
      <c r="E34" s="17">
        <f t="shared" si="15"/>
        <v>3</v>
      </c>
      <c r="F34" s="17">
        <f t="shared" si="15"/>
        <v>11</v>
      </c>
      <c r="G34" s="17">
        <f t="shared" si="15"/>
        <v>22</v>
      </c>
      <c r="H34" s="17">
        <f t="shared" si="15"/>
        <v>26</v>
      </c>
      <c r="I34" s="17">
        <f t="shared" si="15"/>
        <v>59</v>
      </c>
      <c r="J34" s="17">
        <f t="shared" si="15"/>
        <v>124</v>
      </c>
      <c r="K34" s="17">
        <f t="shared" si="15"/>
        <v>1060</v>
      </c>
      <c r="L34" s="17">
        <f t="shared" si="15"/>
        <v>1319</v>
      </c>
      <c r="M34" s="17"/>
      <c r="N34" s="51"/>
      <c r="O34" s="12">
        <f>AVERAGE(O26:O32)</f>
        <v>9.5333537489508675</v>
      </c>
      <c r="P34" s="12">
        <f>AVERAGE(P26:P32)</f>
        <v>9.7141297466700145</v>
      </c>
      <c r="Q34" s="12">
        <f>AVERAGE(Q26:Q32)</f>
        <v>9.3525777512317205</v>
      </c>
      <c r="S34" s="14">
        <f t="shared" si="12"/>
        <v>2047.1148401976563</v>
      </c>
      <c r="T34" s="14">
        <f t="shared" si="13"/>
        <v>1.2462736080283594</v>
      </c>
      <c r="U34" s="14">
        <f t="shared" si="14"/>
        <v>6.7257247744640647E-2</v>
      </c>
    </row>
    <row r="35" spans="1:22">
      <c r="A35" s="18"/>
      <c r="B35" s="18"/>
      <c r="C35" s="18"/>
      <c r="G35" s="19"/>
      <c r="H35" s="19"/>
      <c r="I35" s="19"/>
      <c r="P35" s="20"/>
      <c r="Q35" s="20"/>
      <c r="T35" s="21"/>
      <c r="U35" s="21"/>
    </row>
    <row r="36" spans="1:22" s="41" customFormat="1">
      <c r="A36" s="38"/>
      <c r="B36" s="39"/>
      <c r="C36" s="39"/>
      <c r="D36" s="39"/>
      <c r="E36" s="39"/>
      <c r="F36" s="39"/>
      <c r="G36" s="39"/>
      <c r="H36" s="39"/>
      <c r="I36" s="39"/>
      <c r="J36" s="39"/>
      <c r="K36" s="39"/>
      <c r="L36" s="40"/>
      <c r="M36" s="40"/>
    </row>
    <row r="37" spans="1:22" s="41" customFormat="1">
      <c r="A37" s="38"/>
      <c r="B37" s="39"/>
      <c r="C37" s="39"/>
      <c r="D37" s="39"/>
      <c r="E37" s="39"/>
      <c r="F37" s="39"/>
      <c r="G37" s="39"/>
      <c r="H37" s="39"/>
      <c r="I37" s="39"/>
      <c r="J37" s="39"/>
      <c r="K37" s="39"/>
      <c r="L37" s="40"/>
      <c r="M37" s="40"/>
    </row>
    <row r="38" spans="1:22">
      <c r="A38" s="3" t="s">
        <v>62</v>
      </c>
    </row>
    <row r="39" spans="1:22">
      <c r="A39" s="4"/>
      <c r="B39" s="4"/>
      <c r="C39" s="4"/>
      <c r="D39" s="4"/>
      <c r="E39" s="4"/>
      <c r="F39" s="4"/>
      <c r="G39" s="4"/>
      <c r="H39" s="4"/>
      <c r="I39" s="4"/>
      <c r="J39" s="4"/>
      <c r="K39" s="4"/>
      <c r="L39" s="4"/>
      <c r="M39" s="4"/>
      <c r="N39" s="4"/>
    </row>
    <row r="40" spans="1:22">
      <c r="A40" s="5" t="s">
        <v>4</v>
      </c>
      <c r="B40" s="4"/>
      <c r="C40" s="4"/>
      <c r="D40" s="4"/>
      <c r="E40" s="4"/>
      <c r="F40" s="4"/>
      <c r="G40" s="4"/>
      <c r="H40" s="4"/>
      <c r="N40" s="1"/>
      <c r="S40" s="1" t="s">
        <v>5</v>
      </c>
    </row>
    <row r="41" spans="1:22" ht="25.5">
      <c r="A41" s="6"/>
      <c r="B41" s="7">
        <v>1</v>
      </c>
      <c r="C41" s="7">
        <v>2</v>
      </c>
      <c r="D41" s="7">
        <v>3</v>
      </c>
      <c r="E41" s="7">
        <v>4</v>
      </c>
      <c r="F41" s="7">
        <v>5</v>
      </c>
      <c r="G41" s="8">
        <v>6</v>
      </c>
      <c r="H41" s="7">
        <v>7</v>
      </c>
      <c r="I41" s="7">
        <v>8</v>
      </c>
      <c r="J41" s="7">
        <v>9</v>
      </c>
      <c r="K41" s="7">
        <v>10</v>
      </c>
      <c r="L41" s="8" t="s">
        <v>6</v>
      </c>
      <c r="M41" s="44" t="s">
        <v>7</v>
      </c>
      <c r="N41" s="49"/>
      <c r="O41" s="7" t="s">
        <v>8</v>
      </c>
      <c r="P41" s="7" t="s">
        <v>9</v>
      </c>
      <c r="Q41" s="7" t="s">
        <v>10</v>
      </c>
      <c r="S41" s="9" t="s">
        <v>11</v>
      </c>
      <c r="T41" s="9" t="s">
        <v>12</v>
      </c>
      <c r="U41" s="9" t="s">
        <v>13</v>
      </c>
    </row>
    <row r="42" spans="1:22">
      <c r="A42" s="22" t="s">
        <v>34</v>
      </c>
      <c r="B42" s="15">
        <v>2</v>
      </c>
      <c r="C42" s="15">
        <v>1</v>
      </c>
      <c r="D42" s="15">
        <v>1</v>
      </c>
      <c r="E42" s="15"/>
      <c r="F42" s="15">
        <v>2</v>
      </c>
      <c r="G42" s="15">
        <v>2</v>
      </c>
      <c r="H42" s="15">
        <v>9</v>
      </c>
      <c r="I42" s="15">
        <v>19</v>
      </c>
      <c r="J42" s="15">
        <v>17</v>
      </c>
      <c r="K42" s="15">
        <v>71</v>
      </c>
      <c r="L42" s="11">
        <f t="shared" ref="L42:L52" si="16">SUM(B42:K42)</f>
        <v>124</v>
      </c>
      <c r="M42" s="11"/>
      <c r="N42" s="50"/>
      <c r="O42" s="12">
        <f t="shared" ref="O42:O51" si="17">(B42*1+C42*2+D42*3+E42*4+F42*5+G42*6+H42*7+I42*8+J42*9+K42*10)/(SUM(B42:K42))</f>
        <v>8.92741935483871</v>
      </c>
      <c r="P42" s="13">
        <f t="shared" ref="P42:P52" si="18">O42+U42</f>
        <v>9.2401673567417273</v>
      </c>
      <c r="Q42" s="13">
        <f t="shared" ref="Q42:Q52" si="19">O42-U42</f>
        <v>8.6146713529356926</v>
      </c>
      <c r="S42" s="14">
        <f t="shared" ref="S42:S52" si="20">((1-O42)^2)*B42+((2-O42))^2*C42+((3-O42))^2*D42+((4-O42)^2)*E42+((5-O42)^2)*F42+((6-O42)^2)*G42+((7-O42))^2*H42+((8-O42))^2*I42+((9-O42)^2)*J42+((10-O42)^2)*K42</f>
        <v>388.34677419354841</v>
      </c>
      <c r="T42" s="14">
        <f t="shared" ref="T42:T52" si="21">SQRT((S42)/(L42-1))</f>
        <v>1.7768767112835995</v>
      </c>
      <c r="U42" s="14">
        <f t="shared" ref="U42:U52" si="22">CONFIDENCE(0.05,T42,L42)</f>
        <v>0.31274800190301721</v>
      </c>
      <c r="V42" s="27"/>
    </row>
    <row r="43" spans="1:22">
      <c r="A43" s="23" t="s">
        <v>35</v>
      </c>
      <c r="B43" s="15">
        <v>1</v>
      </c>
      <c r="C43" s="15">
        <v>1</v>
      </c>
      <c r="D43" s="15">
        <v>2</v>
      </c>
      <c r="E43" s="15">
        <v>1</v>
      </c>
      <c r="F43" s="15">
        <v>4</v>
      </c>
      <c r="G43" s="15">
        <v>1</v>
      </c>
      <c r="H43" s="15">
        <v>5</v>
      </c>
      <c r="I43" s="15">
        <v>19</v>
      </c>
      <c r="J43" s="15">
        <v>16</v>
      </c>
      <c r="K43" s="15">
        <v>74</v>
      </c>
      <c r="L43" s="11">
        <f t="shared" si="16"/>
        <v>124</v>
      </c>
      <c r="M43" s="11"/>
      <c r="N43" s="50"/>
      <c r="O43" s="12">
        <f t="shared" si="17"/>
        <v>8.9516129032258061</v>
      </c>
      <c r="P43" s="13">
        <f t="shared" si="18"/>
        <v>9.2673117739822484</v>
      </c>
      <c r="Q43" s="13">
        <f t="shared" si="19"/>
        <v>8.6359140324693637</v>
      </c>
      <c r="S43" s="14">
        <f t="shared" si="20"/>
        <v>395.70967741935488</v>
      </c>
      <c r="T43" s="14">
        <f t="shared" si="21"/>
        <v>1.7936420626585017</v>
      </c>
      <c r="U43" s="14">
        <f t="shared" si="22"/>
        <v>0.31569887075644204</v>
      </c>
      <c r="V43" s="27"/>
    </row>
    <row r="44" spans="1:22" ht="14.25" customHeight="1">
      <c r="A44" s="10" t="s">
        <v>36</v>
      </c>
      <c r="B44" s="15">
        <v>3</v>
      </c>
      <c r="C44" s="15">
        <v>2</v>
      </c>
      <c r="D44" s="15">
        <v>2</v>
      </c>
      <c r="E44" s="15">
        <v>2</v>
      </c>
      <c r="F44" s="15">
        <v>4</v>
      </c>
      <c r="G44" s="15">
        <v>1</v>
      </c>
      <c r="H44" s="15">
        <v>5</v>
      </c>
      <c r="I44" s="15">
        <v>17</v>
      </c>
      <c r="J44" s="15">
        <v>20</v>
      </c>
      <c r="K44" s="15">
        <v>68</v>
      </c>
      <c r="L44" s="11">
        <f t="shared" si="16"/>
        <v>124</v>
      </c>
      <c r="M44" s="11"/>
      <c r="N44" s="50"/>
      <c r="O44" s="12">
        <f t="shared" si="17"/>
        <v>8.693548387096774</v>
      </c>
      <c r="P44" s="13">
        <f t="shared" si="18"/>
        <v>9.0752129863063757</v>
      </c>
      <c r="Q44" s="13">
        <f t="shared" si="19"/>
        <v>8.3118837878871723</v>
      </c>
      <c r="S44" s="14">
        <f t="shared" si="20"/>
        <v>578.35483870967744</v>
      </c>
      <c r="T44" s="14">
        <f t="shared" si="21"/>
        <v>2.1684261249644341</v>
      </c>
      <c r="U44" s="14">
        <f t="shared" si="22"/>
        <v>0.38166459920960111</v>
      </c>
      <c r="V44" s="27"/>
    </row>
    <row r="45" spans="1:22" ht="14.25" customHeight="1">
      <c r="A45" s="10" t="s">
        <v>37</v>
      </c>
      <c r="B45" s="15">
        <v>2</v>
      </c>
      <c r="C45" s="15">
        <v>1</v>
      </c>
      <c r="D45" s="15">
        <v>1</v>
      </c>
      <c r="E45" s="15">
        <v>2</v>
      </c>
      <c r="F45" s="15">
        <v>4</v>
      </c>
      <c r="G45" s="15">
        <v>1</v>
      </c>
      <c r="H45" s="15">
        <v>3</v>
      </c>
      <c r="I45" s="15">
        <v>12</v>
      </c>
      <c r="J45" s="15">
        <v>16</v>
      </c>
      <c r="K45" s="15">
        <v>81</v>
      </c>
      <c r="L45" s="11">
        <f t="shared" si="16"/>
        <v>123</v>
      </c>
      <c r="M45" s="11">
        <v>1</v>
      </c>
      <c r="N45" s="50"/>
      <c r="O45" s="12">
        <f t="shared" si="17"/>
        <v>9.0406504065040654</v>
      </c>
      <c r="P45" s="13">
        <f t="shared" si="18"/>
        <v>9.3765695937511175</v>
      </c>
      <c r="Q45" s="13">
        <f t="shared" si="19"/>
        <v>8.7047312192570132</v>
      </c>
      <c r="S45" s="14">
        <f t="shared" si="20"/>
        <v>440.79674796747963</v>
      </c>
      <c r="T45" s="14">
        <f t="shared" si="21"/>
        <v>1.9008124836748352</v>
      </c>
      <c r="U45" s="14">
        <f t="shared" si="22"/>
        <v>0.3359191872470515</v>
      </c>
      <c r="V45" s="27"/>
    </row>
    <row r="46" spans="1:22" ht="14.25" customHeight="1">
      <c r="A46" s="23" t="s">
        <v>38</v>
      </c>
      <c r="B46" s="15">
        <v>2</v>
      </c>
      <c r="C46" s="15"/>
      <c r="D46" s="15"/>
      <c r="E46" s="15"/>
      <c r="F46" s="15">
        <v>1</v>
      </c>
      <c r="G46" s="15"/>
      <c r="H46" s="15">
        <v>6</v>
      </c>
      <c r="I46" s="15">
        <v>9</v>
      </c>
      <c r="J46" s="15">
        <v>15</v>
      </c>
      <c r="K46" s="15">
        <v>91</v>
      </c>
      <c r="L46" s="11">
        <f t="shared" si="16"/>
        <v>124</v>
      </c>
      <c r="M46" s="11"/>
      <c r="N46" s="50"/>
      <c r="O46" s="12">
        <f t="shared" si="17"/>
        <v>9.4032258064516121</v>
      </c>
      <c r="P46" s="13">
        <f t="shared" si="18"/>
        <v>9.653070000937845</v>
      </c>
      <c r="Q46" s="13">
        <f t="shared" si="19"/>
        <v>9.1533816119653792</v>
      </c>
      <c r="S46" s="14">
        <f t="shared" si="20"/>
        <v>247.83870967741939</v>
      </c>
      <c r="T46" s="14">
        <f t="shared" si="21"/>
        <v>1.4194889429530655</v>
      </c>
      <c r="U46" s="14">
        <f t="shared" si="22"/>
        <v>0.24984419448623274</v>
      </c>
      <c r="V46" s="27"/>
    </row>
    <row r="47" spans="1:22" ht="14.25" customHeight="1">
      <c r="A47" s="23" t="s">
        <v>39</v>
      </c>
      <c r="B47" s="15">
        <v>4</v>
      </c>
      <c r="C47" s="15"/>
      <c r="D47" s="15">
        <v>1</v>
      </c>
      <c r="E47" s="15">
        <v>1</v>
      </c>
      <c r="F47" s="15">
        <v>3</v>
      </c>
      <c r="G47" s="15">
        <v>2</v>
      </c>
      <c r="H47" s="15">
        <v>3</v>
      </c>
      <c r="I47" s="15">
        <v>12</v>
      </c>
      <c r="J47" s="15">
        <v>14</v>
      </c>
      <c r="K47" s="15">
        <v>84</v>
      </c>
      <c r="L47" s="11">
        <f t="shared" si="16"/>
        <v>124</v>
      </c>
      <c r="M47" s="11"/>
      <c r="N47" s="50"/>
      <c r="O47" s="12">
        <f t="shared" si="17"/>
        <v>9.0403225806451619</v>
      </c>
      <c r="P47" s="13">
        <f t="shared" si="18"/>
        <v>9.3919123716654767</v>
      </c>
      <c r="Q47" s="13">
        <f t="shared" si="19"/>
        <v>8.6887327896248472</v>
      </c>
      <c r="S47" s="14">
        <f t="shared" si="20"/>
        <v>490.79838709677421</v>
      </c>
      <c r="T47" s="14">
        <f t="shared" si="21"/>
        <v>1.9975562043168318</v>
      </c>
      <c r="U47" s="14">
        <f t="shared" si="22"/>
        <v>0.35158979102031446</v>
      </c>
      <c r="V47" s="27"/>
    </row>
    <row r="48" spans="1:22" ht="14.25" customHeight="1">
      <c r="A48" s="23" t="s">
        <v>40</v>
      </c>
      <c r="B48" s="15">
        <v>2</v>
      </c>
      <c r="C48" s="15">
        <v>1</v>
      </c>
      <c r="D48" s="15"/>
      <c r="E48" s="15">
        <v>1</v>
      </c>
      <c r="F48" s="15">
        <v>3</v>
      </c>
      <c r="G48" s="15">
        <v>3</v>
      </c>
      <c r="H48" s="15">
        <v>4</v>
      </c>
      <c r="I48" s="15">
        <v>11</v>
      </c>
      <c r="J48" s="15">
        <v>13</v>
      </c>
      <c r="K48" s="15">
        <v>74</v>
      </c>
      <c r="L48" s="11">
        <f t="shared" si="16"/>
        <v>112</v>
      </c>
      <c r="M48" s="11">
        <v>12</v>
      </c>
      <c r="N48" s="50"/>
      <c r="O48" s="12">
        <f t="shared" si="17"/>
        <v>9.0535714285714288</v>
      </c>
      <c r="P48" s="13">
        <f t="shared" si="18"/>
        <v>9.3951878686284509</v>
      </c>
      <c r="Q48" s="13">
        <f t="shared" si="19"/>
        <v>8.7119549885144068</v>
      </c>
      <c r="S48" s="14">
        <f t="shared" si="20"/>
        <v>377.67857142857144</v>
      </c>
      <c r="T48" s="14">
        <f t="shared" si="21"/>
        <v>1.8445892910102382</v>
      </c>
      <c r="U48" s="14">
        <f t="shared" si="22"/>
        <v>0.34161644005702224</v>
      </c>
      <c r="V48" s="27"/>
    </row>
    <row r="49" spans="1:22">
      <c r="A49" s="23" t="s">
        <v>41</v>
      </c>
      <c r="B49" s="15">
        <v>2</v>
      </c>
      <c r="C49" s="15">
        <v>1</v>
      </c>
      <c r="D49" s="15"/>
      <c r="E49" s="15">
        <v>2</v>
      </c>
      <c r="F49" s="15">
        <v>2</v>
      </c>
      <c r="G49" s="15"/>
      <c r="H49" s="15">
        <v>4</v>
      </c>
      <c r="I49" s="15">
        <v>10</v>
      </c>
      <c r="J49" s="15">
        <v>14</v>
      </c>
      <c r="K49" s="15">
        <v>82</v>
      </c>
      <c r="L49" s="11">
        <f t="shared" si="16"/>
        <v>117</v>
      </c>
      <c r="M49" s="11">
        <v>7</v>
      </c>
      <c r="N49" s="50"/>
      <c r="O49" s="12">
        <f t="shared" si="17"/>
        <v>9.1965811965811959</v>
      </c>
      <c r="P49" s="13">
        <f t="shared" si="18"/>
        <v>9.5168888906285201</v>
      </c>
      <c r="Q49" s="13">
        <f t="shared" si="19"/>
        <v>8.8762735025338717</v>
      </c>
      <c r="S49" s="14">
        <f t="shared" si="20"/>
        <v>362.47863247863251</v>
      </c>
      <c r="T49" s="14">
        <f t="shared" si="21"/>
        <v>1.7677148517873551</v>
      </c>
      <c r="U49" s="14">
        <f t="shared" si="22"/>
        <v>0.32030769404732395</v>
      </c>
      <c r="V49" s="27"/>
    </row>
    <row r="50" spans="1:22">
      <c r="A50" s="23" t="s">
        <v>42</v>
      </c>
      <c r="B50" s="15">
        <v>4</v>
      </c>
      <c r="C50" s="15"/>
      <c r="D50" s="15">
        <v>1</v>
      </c>
      <c r="E50" s="15"/>
      <c r="F50" s="15">
        <v>1</v>
      </c>
      <c r="G50" s="15">
        <v>2</v>
      </c>
      <c r="H50" s="15">
        <v>5</v>
      </c>
      <c r="I50" s="15">
        <v>15</v>
      </c>
      <c r="J50" s="15">
        <v>12</v>
      </c>
      <c r="K50" s="15">
        <v>77</v>
      </c>
      <c r="L50" s="11">
        <f t="shared" si="16"/>
        <v>117</v>
      </c>
      <c r="M50" s="11">
        <v>7</v>
      </c>
      <c r="N50" s="50"/>
      <c r="O50" s="12">
        <f t="shared" si="17"/>
        <v>9.0341880341880341</v>
      </c>
      <c r="P50" s="13">
        <f t="shared" si="18"/>
        <v>9.3862307904717639</v>
      </c>
      <c r="Q50" s="13">
        <f t="shared" si="19"/>
        <v>8.6821452779043042</v>
      </c>
      <c r="S50" s="14">
        <f t="shared" si="20"/>
        <v>437.86324786324781</v>
      </c>
      <c r="T50" s="14">
        <f t="shared" si="21"/>
        <v>1.9428543875532449</v>
      </c>
      <c r="U50" s="14">
        <f t="shared" si="22"/>
        <v>0.35204275628373</v>
      </c>
      <c r="V50" s="27"/>
    </row>
    <row r="51" spans="1:22">
      <c r="A51" s="37" t="s">
        <v>43</v>
      </c>
      <c r="B51" s="15">
        <v>4</v>
      </c>
      <c r="C51" s="15"/>
      <c r="D51" s="15">
        <v>1</v>
      </c>
      <c r="E51" s="15"/>
      <c r="F51" s="15"/>
      <c r="G51" s="15">
        <v>1</v>
      </c>
      <c r="H51" s="15">
        <v>5</v>
      </c>
      <c r="I51" s="15">
        <v>14</v>
      </c>
      <c r="J51" s="15">
        <v>13</v>
      </c>
      <c r="K51" s="15">
        <v>78</v>
      </c>
      <c r="L51" s="11">
        <f t="shared" si="16"/>
        <v>116</v>
      </c>
      <c r="M51" s="11">
        <v>8</v>
      </c>
      <c r="N51" s="50"/>
      <c r="O51" s="12">
        <f t="shared" si="17"/>
        <v>9.112068965517242</v>
      </c>
      <c r="P51" s="13">
        <f t="shared" si="18"/>
        <v>9.4563220501361833</v>
      </c>
      <c r="Q51" s="13">
        <f t="shared" si="19"/>
        <v>8.7678158808983007</v>
      </c>
      <c r="S51" s="14">
        <f t="shared" si="20"/>
        <v>411.54310344827593</v>
      </c>
      <c r="T51" s="14">
        <f t="shared" si="21"/>
        <v>1.8917282262943906</v>
      </c>
      <c r="U51" s="14">
        <f t="shared" si="22"/>
        <v>0.34425308461894166</v>
      </c>
      <c r="V51" s="27"/>
    </row>
    <row r="52" spans="1:22">
      <c r="A52" s="22" t="s">
        <v>44</v>
      </c>
      <c r="B52" s="17">
        <f t="shared" ref="B52:K52" si="23">SUM(B42:B50)</f>
        <v>22</v>
      </c>
      <c r="C52" s="17">
        <f t="shared" si="23"/>
        <v>7</v>
      </c>
      <c r="D52" s="17">
        <f t="shared" si="23"/>
        <v>8</v>
      </c>
      <c r="E52" s="17">
        <f t="shared" si="23"/>
        <v>9</v>
      </c>
      <c r="F52" s="17">
        <f t="shared" si="23"/>
        <v>24</v>
      </c>
      <c r="G52" s="17">
        <f t="shared" si="23"/>
        <v>12</v>
      </c>
      <c r="H52" s="17">
        <f t="shared" si="23"/>
        <v>44</v>
      </c>
      <c r="I52" s="17">
        <f t="shared" si="23"/>
        <v>124</v>
      </c>
      <c r="J52" s="17">
        <f t="shared" si="23"/>
        <v>137</v>
      </c>
      <c r="K52" s="17">
        <f t="shared" si="23"/>
        <v>702</v>
      </c>
      <c r="L52" s="11">
        <f t="shared" si="16"/>
        <v>1089</v>
      </c>
      <c r="M52" s="11"/>
      <c r="N52" s="51"/>
      <c r="O52" s="12">
        <f>AVERAGE(O42:O50)</f>
        <v>9.0379022331225318</v>
      </c>
      <c r="P52" s="25">
        <f t="shared" si="18"/>
        <v>9.1482626327992858</v>
      </c>
      <c r="Q52" s="25">
        <f t="shared" si="19"/>
        <v>8.9275418334457779</v>
      </c>
      <c r="S52" s="14">
        <f t="shared" si="20"/>
        <v>3756.5322561814082</v>
      </c>
      <c r="T52" s="14">
        <f t="shared" si="21"/>
        <v>1.8581429138798851</v>
      </c>
      <c r="U52" s="14">
        <f t="shared" si="22"/>
        <v>0.1103603996767541</v>
      </c>
      <c r="V52" s="27"/>
    </row>
    <row r="53" spans="1:22">
      <c r="A53" s="18"/>
      <c r="B53" s="18"/>
      <c r="C53" s="18"/>
      <c r="G53" s="19"/>
      <c r="H53" s="19"/>
      <c r="I53" s="19"/>
      <c r="P53" s="27"/>
      <c r="Q53" s="27"/>
      <c r="U53" s="27"/>
    </row>
    <row r="54" spans="1:22">
      <c r="A54" s="42"/>
      <c r="B54" s="38"/>
      <c r="C54" s="38"/>
      <c r="D54" s="38"/>
    </row>
    <row r="55" spans="1:22">
      <c r="A55" s="38"/>
      <c r="B55" s="43"/>
      <c r="C55" s="43"/>
      <c r="D55" s="38"/>
    </row>
    <row r="56" spans="1:22" s="26" customFormat="1" ht="15">
      <c r="A56" s="28" t="s">
        <v>45</v>
      </c>
    </row>
    <row r="57" spans="1:22" s="26" customFormat="1" ht="15">
      <c r="A57" s="28"/>
    </row>
    <row r="58" spans="1:22" s="26" customFormat="1" ht="20.25">
      <c r="A58" s="29" t="s">
        <v>0</v>
      </c>
    </row>
    <row r="59" spans="1:22" s="26" customFormat="1" ht="8.25" customHeight="1"/>
    <row r="60" spans="1:22" s="26" customFormat="1" ht="53.25" customHeight="1">
      <c r="A60" s="56" t="s">
        <v>46</v>
      </c>
      <c r="B60" s="57"/>
      <c r="C60" s="57"/>
      <c r="D60" s="57"/>
      <c r="E60" s="57"/>
      <c r="F60" s="57"/>
      <c r="G60" s="57"/>
      <c r="H60" s="57"/>
      <c r="I60" s="57"/>
      <c r="J60" s="57"/>
      <c r="K60" s="57"/>
      <c r="L60" s="57"/>
      <c r="M60" s="57"/>
      <c r="N60" s="57"/>
      <c r="O60" s="57"/>
      <c r="P60" s="57"/>
      <c r="Q60" s="57"/>
    </row>
    <row r="61" spans="1:22" s="26" customFormat="1" ht="27.75" customHeight="1">
      <c r="A61" s="56" t="s">
        <v>47</v>
      </c>
      <c r="B61" s="57"/>
      <c r="C61" s="57"/>
      <c r="D61" s="57"/>
      <c r="E61" s="57"/>
      <c r="F61" s="57"/>
      <c r="G61" s="57"/>
      <c r="H61" s="57"/>
      <c r="I61" s="57"/>
      <c r="J61" s="57"/>
      <c r="K61" s="57"/>
      <c r="L61" s="57"/>
      <c r="M61" s="57"/>
      <c r="N61" s="57"/>
      <c r="O61" s="57"/>
      <c r="P61" s="57"/>
      <c r="Q61" s="57"/>
    </row>
    <row r="62" spans="1:22" s="26" customFormat="1" ht="7.5" customHeight="1"/>
    <row r="63" spans="1:22" s="26" customFormat="1" ht="15">
      <c r="T63" s="28" t="s">
        <v>48</v>
      </c>
    </row>
    <row r="64" spans="1:22" s="26" customFormat="1" ht="15">
      <c r="T64" s="28" t="s">
        <v>49</v>
      </c>
    </row>
    <row r="65" spans="20:22" s="26" customFormat="1" ht="25.5">
      <c r="T65" s="30" t="s">
        <v>50</v>
      </c>
      <c r="U65" s="7" t="s">
        <v>8</v>
      </c>
      <c r="V65" s="31" t="s">
        <v>51</v>
      </c>
    </row>
    <row r="66" spans="20:22" s="26" customFormat="1" ht="25.5">
      <c r="T66" s="10" t="s">
        <v>14</v>
      </c>
      <c r="U66" s="32">
        <f t="shared" ref="U66:U74" si="24">O10</f>
        <v>8.9065533980582519</v>
      </c>
      <c r="V66" s="33">
        <f t="shared" ref="V66:V74" si="25">U10</f>
        <v>0.14366868217550052</v>
      </c>
    </row>
    <row r="67" spans="20:22" s="26" customFormat="1" ht="25.5">
      <c r="T67" s="10" t="s">
        <v>15</v>
      </c>
      <c r="U67" s="32">
        <f t="shared" si="24"/>
        <v>8.6930572472594392</v>
      </c>
      <c r="V67" s="33">
        <f t="shared" si="25"/>
        <v>0.16505944347534751</v>
      </c>
    </row>
    <row r="68" spans="20:22" s="26" customFormat="1" ht="25.5">
      <c r="T68" s="10" t="s">
        <v>16</v>
      </c>
      <c r="U68" s="32">
        <f t="shared" si="24"/>
        <v>8.1128084606345467</v>
      </c>
      <c r="V68" s="33">
        <f t="shared" si="25"/>
        <v>0.17336053282147718</v>
      </c>
    </row>
    <row r="69" spans="20:22" s="26" customFormat="1" ht="38.25">
      <c r="T69" s="10" t="s">
        <v>17</v>
      </c>
      <c r="U69" s="32">
        <f t="shared" si="24"/>
        <v>8.4894117647058831</v>
      </c>
      <c r="V69" s="33">
        <f t="shared" si="25"/>
        <v>0.16477339951750769</v>
      </c>
    </row>
    <row r="70" spans="20:22" s="26" customFormat="1" ht="25.5">
      <c r="T70" s="10" t="s">
        <v>18</v>
      </c>
      <c r="U70" s="32">
        <f t="shared" si="24"/>
        <v>8.080378250591016</v>
      </c>
      <c r="V70" s="33">
        <f t="shared" si="25"/>
        <v>0.17422177711661099</v>
      </c>
    </row>
    <row r="71" spans="20:22" s="26" customFormat="1" ht="38.25">
      <c r="T71" s="10" t="s">
        <v>19</v>
      </c>
      <c r="U71" s="32">
        <f t="shared" si="24"/>
        <v>8.9950124688279303</v>
      </c>
      <c r="V71" s="33">
        <f t="shared" si="25"/>
        <v>0.12776867336555497</v>
      </c>
    </row>
    <row r="72" spans="20:22" s="26" customFormat="1" ht="14.25">
      <c r="T72" s="10" t="s">
        <v>20</v>
      </c>
      <c r="U72" s="32">
        <f t="shared" si="24"/>
        <v>8.8512500000000003</v>
      </c>
      <c r="V72" s="33">
        <f t="shared" si="25"/>
        <v>0.13678551393343152</v>
      </c>
    </row>
    <row r="73" spans="20:22" s="26" customFormat="1" ht="25.5">
      <c r="T73" s="36" t="s">
        <v>21</v>
      </c>
      <c r="U73" s="32">
        <f t="shared" si="24"/>
        <v>8.6604244694132326</v>
      </c>
      <c r="V73" s="33">
        <f t="shared" si="25"/>
        <v>0.15379609843754602</v>
      </c>
    </row>
    <row r="74" spans="20:22" s="26" customFormat="1" ht="14.25">
      <c r="T74" s="16" t="s">
        <v>22</v>
      </c>
      <c r="U74" s="32">
        <f t="shared" si="24"/>
        <v>8.5897816557252948</v>
      </c>
      <c r="V74" s="33">
        <f t="shared" si="25"/>
        <v>5.99183710939089E-2</v>
      </c>
    </row>
    <row r="75" spans="20:22" s="26" customFormat="1" ht="14.25">
      <c r="U75" s="34"/>
      <c r="V75" s="34"/>
    </row>
    <row r="76" spans="20:22" s="26" customFormat="1" ht="14.25">
      <c r="U76" s="34"/>
      <c r="V76" s="34"/>
    </row>
    <row r="77" spans="20:22" s="26" customFormat="1" ht="15">
      <c r="T77" s="28" t="s">
        <v>52</v>
      </c>
      <c r="U77" s="34"/>
      <c r="V77" s="34"/>
    </row>
    <row r="78" spans="20:22" s="26" customFormat="1" ht="25.5">
      <c r="T78" s="30" t="s">
        <v>50</v>
      </c>
      <c r="U78" s="8" t="s">
        <v>8</v>
      </c>
      <c r="V78" s="35" t="s">
        <v>51</v>
      </c>
    </row>
    <row r="79" spans="20:22" s="26" customFormat="1" ht="14.25">
      <c r="T79" s="23" t="s">
        <v>25</v>
      </c>
      <c r="U79" s="32">
        <f t="shared" ref="U79:U87" si="26">O26</f>
        <v>9.6170212765957448</v>
      </c>
      <c r="V79" s="33">
        <f t="shared" ref="V79:V87" si="27">U26</f>
        <v>0.13884462787923738</v>
      </c>
    </row>
    <row r="80" spans="20:22" s="26" customFormat="1" ht="14.25">
      <c r="T80" s="23" t="s">
        <v>26</v>
      </c>
      <c r="U80" s="32">
        <f t="shared" si="26"/>
        <v>9.4210526315789469</v>
      </c>
      <c r="V80" s="33">
        <f t="shared" si="27"/>
        <v>0.20993178324558373</v>
      </c>
    </row>
    <row r="81" spans="20:22" s="26" customFormat="1" ht="25.5">
      <c r="T81" s="10" t="s">
        <v>27</v>
      </c>
      <c r="U81" s="32">
        <f t="shared" si="26"/>
        <v>9.4695652173913043</v>
      </c>
      <c r="V81" s="33">
        <f t="shared" si="27"/>
        <v>0.23006888547680099</v>
      </c>
    </row>
    <row r="82" spans="20:22" s="26" customFormat="1" ht="25.5">
      <c r="T82" s="10" t="s">
        <v>28</v>
      </c>
      <c r="U82" s="32">
        <f t="shared" si="26"/>
        <v>9.5617021276595739</v>
      </c>
      <c r="V82" s="33">
        <f t="shared" si="27"/>
        <v>0.1598677703537022</v>
      </c>
    </row>
    <row r="83" spans="20:22" s="26" customFormat="1" ht="25.5">
      <c r="T83" s="10" t="s">
        <v>29</v>
      </c>
      <c r="U83" s="32">
        <f t="shared" si="26"/>
        <v>9.5343915343915349</v>
      </c>
      <c r="V83" s="33">
        <f t="shared" si="27"/>
        <v>0.19031710170525307</v>
      </c>
    </row>
    <row r="84" spans="20:22" s="26" customFormat="1" ht="14.25" customHeight="1">
      <c r="T84" s="23" t="s">
        <v>30</v>
      </c>
      <c r="U84" s="32">
        <f t="shared" si="26"/>
        <v>9.5659574468085111</v>
      </c>
      <c r="V84" s="33">
        <f t="shared" si="27"/>
        <v>0.17041612714138418</v>
      </c>
    </row>
    <row r="85" spans="20:22" s="26" customFormat="1" ht="14.25" customHeight="1">
      <c r="T85" s="23" t="s">
        <v>31</v>
      </c>
      <c r="U85" s="32">
        <f t="shared" si="26"/>
        <v>9.5637860082304531</v>
      </c>
      <c r="V85" s="33">
        <f t="shared" si="27"/>
        <v>0.16598568823206911</v>
      </c>
    </row>
    <row r="86" spans="20:22" s="26" customFormat="1" ht="14.25">
      <c r="T86" s="37" t="s">
        <v>32</v>
      </c>
      <c r="U86" s="32">
        <f t="shared" si="26"/>
        <v>9.5569105691056908</v>
      </c>
      <c r="V86" s="33">
        <f t="shared" si="27"/>
        <v>0.16683636090939191</v>
      </c>
    </row>
    <row r="87" spans="20:22" s="26" customFormat="1" ht="14.25">
      <c r="T87" s="24" t="s">
        <v>22</v>
      </c>
      <c r="U87" s="32">
        <f t="shared" si="26"/>
        <v>9.5333537489508675</v>
      </c>
      <c r="V87" s="33">
        <f t="shared" si="27"/>
        <v>6.7257247744640647E-2</v>
      </c>
    </row>
    <row r="88" spans="20:22" s="26" customFormat="1" ht="14.25">
      <c r="T88" s="10"/>
      <c r="U88" s="32"/>
      <c r="V88" s="33"/>
    </row>
    <row r="89" spans="20:22" s="26" customFormat="1" ht="14.25">
      <c r="U89" s="34"/>
      <c r="V89" s="34"/>
    </row>
    <row r="90" spans="20:22" s="26" customFormat="1" ht="14.25">
      <c r="U90" s="34"/>
      <c r="V90" s="34"/>
    </row>
    <row r="91" spans="20:22" s="26" customFormat="1" ht="15">
      <c r="T91" s="28"/>
      <c r="U91" s="34"/>
      <c r="V91" s="34"/>
    </row>
    <row r="92" spans="20:22" s="26" customFormat="1" ht="15">
      <c r="T92" s="28" t="s">
        <v>53</v>
      </c>
      <c r="U92" s="34"/>
      <c r="V92" s="34"/>
    </row>
    <row r="93" spans="20:22" s="26" customFormat="1" ht="25.5">
      <c r="T93" s="30" t="s">
        <v>50</v>
      </c>
      <c r="U93" s="8" t="s">
        <v>8</v>
      </c>
      <c r="V93" s="35" t="s">
        <v>51</v>
      </c>
    </row>
    <row r="94" spans="20:22" s="26" customFormat="1" ht="14.25">
      <c r="T94" s="22" t="s">
        <v>34</v>
      </c>
      <c r="U94" s="32">
        <f t="shared" ref="U94:U104" si="28">O42</f>
        <v>8.92741935483871</v>
      </c>
      <c r="V94" s="33">
        <f t="shared" ref="V94:V104" si="29">U42</f>
        <v>0.31274800190301721</v>
      </c>
    </row>
    <row r="95" spans="20:22" s="26" customFormat="1" ht="14.25">
      <c r="T95" s="23" t="s">
        <v>35</v>
      </c>
      <c r="U95" s="32">
        <f t="shared" si="28"/>
        <v>8.9516129032258061</v>
      </c>
      <c r="V95" s="33">
        <f t="shared" si="29"/>
        <v>0.31569887075644204</v>
      </c>
    </row>
    <row r="96" spans="20:22" s="26" customFormat="1" ht="38.25">
      <c r="T96" s="10" t="s">
        <v>36</v>
      </c>
      <c r="U96" s="32">
        <f t="shared" si="28"/>
        <v>8.693548387096774</v>
      </c>
      <c r="V96" s="33">
        <f t="shared" si="29"/>
        <v>0.38166459920960111</v>
      </c>
    </row>
    <row r="97" spans="20:22" s="26" customFormat="1" ht="38.25">
      <c r="T97" s="10" t="s">
        <v>37</v>
      </c>
      <c r="U97" s="32">
        <f t="shared" si="28"/>
        <v>9.0406504065040654</v>
      </c>
      <c r="V97" s="33">
        <f t="shared" si="29"/>
        <v>0.3359191872470515</v>
      </c>
    </row>
    <row r="98" spans="20:22" s="26" customFormat="1" ht="14.25">
      <c r="T98" s="23" t="s">
        <v>38</v>
      </c>
      <c r="U98" s="32">
        <f t="shared" si="28"/>
        <v>9.4032258064516121</v>
      </c>
      <c r="V98" s="33">
        <f t="shared" si="29"/>
        <v>0.24984419448623274</v>
      </c>
    </row>
    <row r="99" spans="20:22" s="26" customFormat="1" ht="14.25">
      <c r="T99" s="23" t="s">
        <v>39</v>
      </c>
      <c r="U99" s="32">
        <f t="shared" si="28"/>
        <v>9.0403225806451619</v>
      </c>
      <c r="V99" s="33">
        <f t="shared" si="29"/>
        <v>0.35158979102031446</v>
      </c>
    </row>
    <row r="100" spans="20:22" s="26" customFormat="1" ht="14.25">
      <c r="T100" s="23" t="s">
        <v>40</v>
      </c>
      <c r="U100" s="32">
        <f t="shared" si="28"/>
        <v>9.0535714285714288</v>
      </c>
      <c r="V100" s="33">
        <f t="shared" si="29"/>
        <v>0.34161644005702224</v>
      </c>
    </row>
    <row r="101" spans="20:22" s="26" customFormat="1" ht="14.25">
      <c r="T101" s="23" t="s">
        <v>41</v>
      </c>
      <c r="U101" s="32">
        <f t="shared" si="28"/>
        <v>9.1965811965811959</v>
      </c>
      <c r="V101" s="33">
        <f t="shared" si="29"/>
        <v>0.32030769404732395</v>
      </c>
    </row>
    <row r="102" spans="20:22" s="26" customFormat="1" ht="14.25">
      <c r="T102" s="23" t="s">
        <v>42</v>
      </c>
      <c r="U102" s="32">
        <f t="shared" si="28"/>
        <v>9.0341880341880341</v>
      </c>
      <c r="V102" s="33">
        <f t="shared" si="29"/>
        <v>0.35204275628373</v>
      </c>
    </row>
    <row r="103" spans="20:22" s="26" customFormat="1" ht="14.25">
      <c r="T103" s="37" t="s">
        <v>43</v>
      </c>
      <c r="U103" s="32">
        <f t="shared" si="28"/>
        <v>9.112068965517242</v>
      </c>
      <c r="V103" s="33">
        <f t="shared" si="29"/>
        <v>0.34425308461894166</v>
      </c>
    </row>
    <row r="104" spans="20:22" s="26" customFormat="1" ht="14.25">
      <c r="T104" s="22" t="s">
        <v>44</v>
      </c>
      <c r="U104" s="32">
        <f t="shared" si="28"/>
        <v>9.0379022331225318</v>
      </c>
      <c r="V104" s="33">
        <f t="shared" si="29"/>
        <v>0.1103603996767541</v>
      </c>
    </row>
    <row r="105" spans="20:22" s="26" customFormat="1" ht="14.25"/>
    <row r="106" spans="20:22" s="26" customFormat="1" ht="14.25"/>
    <row r="107" spans="20:22" s="26" customFormat="1" ht="14.25"/>
    <row r="108" spans="20:22" s="26" customFormat="1" ht="14.25"/>
    <row r="109" spans="20:22" s="26" customFormat="1" ht="14.25"/>
    <row r="110" spans="20:22" s="26" customFormat="1" ht="14.25"/>
    <row r="111" spans="20:22" s="26" customFormat="1" ht="14.25"/>
    <row r="112" spans="20:22" s="26" customFormat="1" ht="14.25"/>
    <row r="113" spans="2:2" s="26" customFormat="1" ht="14.25"/>
    <row r="114" spans="2:2" s="26" customFormat="1" ht="14.25"/>
    <row r="115" spans="2:2" s="26" customFormat="1" ht="14.25"/>
    <row r="116" spans="2:2" s="26" customFormat="1" ht="15">
      <c r="B116" s="28"/>
    </row>
    <row r="117" spans="2:2" s="26" customFormat="1" ht="14.25"/>
    <row r="118" spans="2:2" s="26" customFormat="1" ht="14.25"/>
    <row r="119" spans="2:2" s="26" customFormat="1" ht="14.25"/>
    <row r="120" spans="2:2" s="26" customFormat="1" ht="14.25"/>
    <row r="121" spans="2:2" s="26" customFormat="1" ht="14.25"/>
    <row r="122" spans="2:2" s="26" customFormat="1" ht="14.25"/>
    <row r="123" spans="2:2" s="26" customFormat="1" ht="14.25"/>
    <row r="124" spans="2:2" s="26" customFormat="1" ht="14.25"/>
    <row r="125" spans="2:2" s="26" customFormat="1" ht="14.25"/>
    <row r="126" spans="2:2" s="26" customFormat="1" ht="14.25"/>
    <row r="127" spans="2:2" s="26" customFormat="1" ht="14.25"/>
    <row r="128" spans="2:2" s="26" customFormat="1" ht="14.25"/>
    <row r="129" spans="2:2" s="26" customFormat="1" ht="14.25"/>
    <row r="130" spans="2:2" s="26" customFormat="1" ht="14.25"/>
    <row r="131" spans="2:2" s="26" customFormat="1" ht="14.25"/>
    <row r="132" spans="2:2" s="26" customFormat="1" ht="14.25"/>
    <row r="133" spans="2:2" s="26" customFormat="1" ht="14.25"/>
    <row r="134" spans="2:2" s="26" customFormat="1" ht="14.25"/>
    <row r="135" spans="2:2" s="26" customFormat="1" ht="14.25"/>
    <row r="136" spans="2:2" s="26" customFormat="1" ht="14.25"/>
    <row r="137" spans="2:2" s="26" customFormat="1" ht="14.25"/>
    <row r="138" spans="2:2" s="26" customFormat="1" ht="15">
      <c r="B138" s="28"/>
    </row>
    <row r="139" spans="2:2" s="26" customFormat="1" ht="14.25"/>
    <row r="140" spans="2:2" s="26" customFormat="1" ht="14.25"/>
    <row r="141" spans="2:2" s="26" customFormat="1" ht="14.25"/>
    <row r="142" spans="2:2" s="26" customFormat="1" ht="14.25"/>
    <row r="143" spans="2:2" s="26" customFormat="1" ht="14.25"/>
    <row r="144" spans="2:2"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row r="155" s="26" customFormat="1" ht="14.25"/>
    <row r="156" s="26" customFormat="1" ht="14.25"/>
    <row r="157" s="26" customFormat="1" ht="14.25"/>
    <row r="158" s="26" customFormat="1" ht="14.25"/>
    <row r="159" s="26" customFormat="1" ht="14.25"/>
    <row r="160" s="26" customFormat="1" ht="14.25"/>
    <row r="161" spans="1:22" s="26" customFormat="1" ht="14.25"/>
    <row r="162" spans="1:22" s="26" customFormat="1" ht="14.25"/>
    <row r="163" spans="1:22" s="26" customFormat="1" ht="14.25">
      <c r="K163" s="2"/>
      <c r="L163" s="2"/>
      <c r="M163" s="2"/>
      <c r="N163" s="2"/>
    </row>
    <row r="164" spans="1:22" s="26" customFormat="1" ht="14.25">
      <c r="K164" s="2"/>
      <c r="L164" s="2"/>
      <c r="M164" s="2"/>
      <c r="N164" s="2"/>
    </row>
    <row r="165" spans="1:22" s="26" customFormat="1" ht="14.25">
      <c r="K165" s="2"/>
      <c r="L165" s="2"/>
      <c r="M165" s="2"/>
      <c r="N165" s="2"/>
    </row>
    <row r="166" spans="1:22" s="26" customFormat="1" ht="14.25">
      <c r="K166" s="2"/>
      <c r="L166" s="2"/>
      <c r="M166" s="2"/>
      <c r="N166" s="2"/>
    </row>
    <row r="167" spans="1:22" ht="14.25">
      <c r="A167" s="26"/>
      <c r="T167" s="26"/>
      <c r="U167" s="26"/>
      <c r="V167" s="26"/>
    </row>
    <row r="168" spans="1:22" ht="14.25">
      <c r="T168" s="26"/>
      <c r="U168" s="26"/>
      <c r="V168" s="26"/>
    </row>
    <row r="169" spans="1:22" ht="14.25">
      <c r="T169" s="26"/>
      <c r="U169" s="26"/>
      <c r="V169" s="26"/>
    </row>
    <row r="170" spans="1:22" ht="14.25">
      <c r="T170" s="26"/>
      <c r="U170" s="26"/>
      <c r="V170" s="26"/>
    </row>
    <row r="171" spans="1:22" ht="14.25">
      <c r="T171" s="26"/>
      <c r="U171" s="26"/>
      <c r="V171" s="26"/>
    </row>
    <row r="172" spans="1:22" ht="14.25">
      <c r="T172" s="26"/>
      <c r="U172" s="26"/>
      <c r="V172" s="26"/>
    </row>
    <row r="173" spans="1:22" ht="14.25">
      <c r="T173" s="26"/>
      <c r="U173" s="26"/>
      <c r="V173" s="26"/>
    </row>
    <row r="174" spans="1:22" ht="14.25">
      <c r="T174" s="26"/>
      <c r="U174" s="26"/>
      <c r="V174" s="26"/>
    </row>
    <row r="175" spans="1:22" ht="14.25">
      <c r="T175" s="26"/>
      <c r="U175" s="26"/>
      <c r="V175" s="26"/>
    </row>
  </sheetData>
  <sheetProtection selectLockedCells="1"/>
  <mergeCells count="3">
    <mergeCell ref="B3:E3"/>
    <mergeCell ref="A60:Q60"/>
    <mergeCell ref="A61:Q61"/>
  </mergeCells>
  <pageMargins left="0.74803149606299213" right="0.74803149606299213" top="0.59055118110236227" bottom="0.59055118110236227" header="0.51181102362204722" footer="0.51181102362204722"/>
  <pageSetup paperSize="9" scale="67" fitToHeight="4" orientation="landscape"/>
  <headerFooter alignWithMargins="0"/>
  <rowBreaks count="3" manualBreakCount="3">
    <brk id="54" max="1048575" man="1"/>
    <brk id="84" max="1048575" man="1"/>
    <brk id="107" max="1048575"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topLeftCell="A138" zoomScale="85" zoomScaleNormal="100" zoomScaleSheetLayoutView="85" workbookViewId="0">
      <selection activeCell="A60" sqref="A60:Q60"/>
    </sheetView>
  </sheetViews>
  <sheetFormatPr defaultRowHeight="12.75"/>
  <cols>
    <col min="1" max="1" width="41.25" style="2" customWidth="1"/>
    <col min="2" max="2" width="9.5" style="2" customWidth="1"/>
    <col min="3" max="3" width="9.625" style="2" customWidth="1"/>
    <col min="4" max="4" width="8.75" style="2" customWidth="1"/>
    <col min="5" max="11" width="6.125" style="2" customWidth="1"/>
    <col min="12" max="12" width="7.5" style="2" bestFit="1" customWidth="1"/>
    <col min="13" max="13" width="7.5" style="2" customWidth="1"/>
    <col min="14" max="14" width="3.625" style="2" customWidth="1"/>
    <col min="15" max="16" width="8.875" style="2" customWidth="1"/>
    <col min="17" max="17" width="9.125" style="2" bestFit="1" customWidth="1"/>
    <col min="18" max="18" width="4.125" style="2" customWidth="1"/>
    <col min="19" max="19" width="13.25" style="2" customWidth="1"/>
    <col min="20" max="20" width="17.75" style="2" customWidth="1"/>
    <col min="21" max="21" width="12.5" style="2" customWidth="1"/>
    <col min="22" max="22" width="14.375" style="2" customWidth="1"/>
    <col min="23" max="23" width="9" style="2" customWidth="1"/>
    <col min="24" max="16384" width="9" style="2"/>
  </cols>
  <sheetData>
    <row r="1" spans="1:21">
      <c r="A1" s="1" t="s">
        <v>0</v>
      </c>
    </row>
    <row r="2" spans="1:21">
      <c r="B2" s="1"/>
    </row>
    <row r="3" spans="1:21">
      <c r="A3" s="1" t="s">
        <v>1</v>
      </c>
      <c r="B3" s="53" t="s">
        <v>2</v>
      </c>
      <c r="C3" s="54"/>
      <c r="D3" s="54"/>
      <c r="E3" s="55"/>
    </row>
    <row r="4" spans="1:21">
      <c r="B4" s="1"/>
    </row>
    <row r="6" spans="1:21">
      <c r="A6" s="3" t="s">
        <v>57</v>
      </c>
    </row>
    <row r="7" spans="1:21">
      <c r="A7" s="4"/>
      <c r="B7" s="4"/>
      <c r="C7" s="4"/>
      <c r="D7" s="4"/>
      <c r="E7" s="4"/>
      <c r="F7" s="4"/>
      <c r="G7" s="4"/>
      <c r="H7" s="4"/>
      <c r="I7" s="4"/>
      <c r="J7" s="4"/>
      <c r="K7" s="4"/>
      <c r="L7" s="4"/>
      <c r="M7" s="4"/>
      <c r="N7" s="4"/>
    </row>
    <row r="8" spans="1:21">
      <c r="A8" s="5" t="s">
        <v>4</v>
      </c>
      <c r="B8" s="4"/>
      <c r="C8" s="4"/>
      <c r="D8" s="4"/>
      <c r="E8" s="4"/>
      <c r="F8" s="4"/>
      <c r="G8" s="4"/>
      <c r="H8" s="4"/>
      <c r="S8" s="1" t="s">
        <v>5</v>
      </c>
    </row>
    <row r="9" spans="1:21" ht="25.5">
      <c r="A9" s="6"/>
      <c r="B9" s="7">
        <v>1</v>
      </c>
      <c r="C9" s="7">
        <v>2</v>
      </c>
      <c r="D9" s="7">
        <v>3</v>
      </c>
      <c r="E9" s="7">
        <v>4</v>
      </c>
      <c r="F9" s="7">
        <v>5</v>
      </c>
      <c r="G9" s="8">
        <v>6</v>
      </c>
      <c r="H9" s="7">
        <v>7</v>
      </c>
      <c r="I9" s="7">
        <v>8</v>
      </c>
      <c r="J9" s="7">
        <v>9</v>
      </c>
      <c r="K9" s="7">
        <v>10</v>
      </c>
      <c r="L9" s="44" t="s">
        <v>6</v>
      </c>
      <c r="M9" s="44" t="s">
        <v>7</v>
      </c>
      <c r="N9" s="46"/>
      <c r="O9" s="7" t="s">
        <v>8</v>
      </c>
      <c r="P9" s="7" t="s">
        <v>9</v>
      </c>
      <c r="Q9" s="7" t="s">
        <v>10</v>
      </c>
      <c r="S9" s="9" t="s">
        <v>11</v>
      </c>
      <c r="T9" s="9" t="s">
        <v>12</v>
      </c>
      <c r="U9" s="9" t="s">
        <v>13</v>
      </c>
    </row>
    <row r="10" spans="1:21">
      <c r="A10" s="10" t="s">
        <v>14</v>
      </c>
      <c r="B10" s="15">
        <v>23</v>
      </c>
      <c r="C10" s="15">
        <v>5</v>
      </c>
      <c r="D10" s="15">
        <v>8</v>
      </c>
      <c r="E10" s="15">
        <v>3</v>
      </c>
      <c r="F10" s="15">
        <v>27</v>
      </c>
      <c r="G10" s="15">
        <v>25</v>
      </c>
      <c r="H10" s="15">
        <v>27</v>
      </c>
      <c r="I10" s="15">
        <v>76</v>
      </c>
      <c r="J10" s="15">
        <v>101</v>
      </c>
      <c r="K10" s="15">
        <v>598</v>
      </c>
      <c r="L10" s="45">
        <f t="shared" ref="L10:L17" si="0">SUM(B10:K10)</f>
        <v>893</v>
      </c>
      <c r="M10" s="45">
        <v>29</v>
      </c>
      <c r="N10" s="47"/>
      <c r="O10" s="12">
        <f t="shared" ref="O10:O17" si="1">(B10*1+C10*2+D10*3+E10*4+F10*5+G10*6+H10*7+I10*8+J10*9+K10*10)/(SUM(B10:K10))</f>
        <v>9.0033594624860029</v>
      </c>
      <c r="P10" s="13">
        <f t="shared" ref="P10:P17" si="2">O10+U10</f>
        <v>9.133630822127099</v>
      </c>
      <c r="Q10" s="13">
        <f t="shared" ref="Q10:Q17" si="3">O10-U10</f>
        <v>8.8730881028449069</v>
      </c>
      <c r="S10" s="14">
        <f t="shared" ref="S10:S18" si="4">((1-O10)^2)*B10+((2-O10))^2*C10+((3-O10))^2*D10+((4-O10)^2)*E10+((5-O10)^2)*F10+((6-O10)^2)*G10+((7-O10))^2*H10+((8-O10))^2*I10+((9-O10)^2)*J10+((10-O10)^2)*K10</f>
        <v>3518.9899216125423</v>
      </c>
      <c r="T10" s="14">
        <f t="shared" ref="T10:T18" si="5">SQRT((S10)/(L10-1))</f>
        <v>1.9862164952324164</v>
      </c>
      <c r="U10" s="14">
        <f t="shared" ref="U10:U18" si="6">CONFIDENCE(0.05,T10,L10)</f>
        <v>0.13027135964109599</v>
      </c>
    </row>
    <row r="11" spans="1:21">
      <c r="A11" s="10" t="s">
        <v>15</v>
      </c>
      <c r="B11" s="15">
        <v>28</v>
      </c>
      <c r="C11" s="15">
        <v>5</v>
      </c>
      <c r="D11" s="15">
        <v>12</v>
      </c>
      <c r="E11" s="15">
        <v>6</v>
      </c>
      <c r="F11" s="15">
        <v>28</v>
      </c>
      <c r="G11" s="15">
        <v>19</v>
      </c>
      <c r="H11" s="15">
        <v>41</v>
      </c>
      <c r="I11" s="15">
        <v>70</v>
      </c>
      <c r="J11" s="15">
        <v>111</v>
      </c>
      <c r="K11" s="15">
        <v>578</v>
      </c>
      <c r="L11" s="45">
        <f t="shared" si="0"/>
        <v>898</v>
      </c>
      <c r="M11" s="45">
        <v>24</v>
      </c>
      <c r="N11" s="47"/>
      <c r="O11" s="12">
        <f t="shared" si="1"/>
        <v>8.8841870824053455</v>
      </c>
      <c r="P11" s="13">
        <f t="shared" si="2"/>
        <v>9.02295672287112</v>
      </c>
      <c r="Q11" s="13">
        <f t="shared" si="3"/>
        <v>8.7454174419395709</v>
      </c>
      <c r="S11" s="14">
        <f t="shared" si="4"/>
        <v>4037.9554565701555</v>
      </c>
      <c r="T11" s="14">
        <f t="shared" si="5"/>
        <v>2.1217027554715164</v>
      </c>
      <c r="U11" s="14">
        <f t="shared" si="6"/>
        <v>0.13876964046577425</v>
      </c>
    </row>
    <row r="12" spans="1:21">
      <c r="A12" s="10" t="s">
        <v>16</v>
      </c>
      <c r="B12" s="15">
        <v>34</v>
      </c>
      <c r="C12" s="15">
        <v>11</v>
      </c>
      <c r="D12" s="15">
        <v>17</v>
      </c>
      <c r="E12" s="15">
        <v>15</v>
      </c>
      <c r="F12" s="15">
        <v>32</v>
      </c>
      <c r="G12" s="15">
        <v>37</v>
      </c>
      <c r="H12" s="15">
        <v>70</v>
      </c>
      <c r="I12" s="15">
        <v>126</v>
      </c>
      <c r="J12" s="15">
        <v>131</v>
      </c>
      <c r="K12" s="15">
        <v>443</v>
      </c>
      <c r="L12" s="45">
        <f t="shared" si="0"/>
        <v>916</v>
      </c>
      <c r="M12" s="45">
        <v>6</v>
      </c>
      <c r="N12" s="47"/>
      <c r="O12" s="12">
        <f t="shared" si="1"/>
        <v>8.3580786026200879</v>
      </c>
      <c r="P12" s="13">
        <f t="shared" si="2"/>
        <v>8.5097413588377062</v>
      </c>
      <c r="Q12" s="13">
        <f t="shared" si="3"/>
        <v>8.2064158464024697</v>
      </c>
      <c r="S12" s="14">
        <f t="shared" si="4"/>
        <v>5018.5502183406115</v>
      </c>
      <c r="T12" s="14">
        <f t="shared" si="5"/>
        <v>2.3419552380402737</v>
      </c>
      <c r="U12" s="14">
        <f t="shared" si="6"/>
        <v>0.1516627562176181</v>
      </c>
    </row>
    <row r="13" spans="1:21">
      <c r="A13" s="10" t="s">
        <v>17</v>
      </c>
      <c r="B13" s="15">
        <v>30</v>
      </c>
      <c r="C13" s="15">
        <v>8</v>
      </c>
      <c r="D13" s="15">
        <v>12</v>
      </c>
      <c r="E13" s="15">
        <v>9</v>
      </c>
      <c r="F13" s="15">
        <v>26</v>
      </c>
      <c r="G13" s="15">
        <v>30</v>
      </c>
      <c r="H13" s="15">
        <v>35</v>
      </c>
      <c r="I13" s="15">
        <v>100</v>
      </c>
      <c r="J13" s="15">
        <v>106</v>
      </c>
      <c r="K13" s="15">
        <v>562</v>
      </c>
      <c r="L13" s="45">
        <f t="shared" si="0"/>
        <v>918</v>
      </c>
      <c r="M13" s="45">
        <v>4</v>
      </c>
      <c r="N13" s="47"/>
      <c r="O13" s="12">
        <f t="shared" si="1"/>
        <v>8.7657952069716778</v>
      </c>
      <c r="P13" s="13">
        <f t="shared" si="2"/>
        <v>8.9076017150681981</v>
      </c>
      <c r="Q13" s="13">
        <f t="shared" si="3"/>
        <v>8.6239886988751575</v>
      </c>
      <c r="S13" s="14">
        <f t="shared" si="4"/>
        <v>4406.6459694989098</v>
      </c>
      <c r="T13" s="14">
        <f t="shared" si="5"/>
        <v>2.1921456824352554</v>
      </c>
      <c r="U13" s="14">
        <f t="shared" si="6"/>
        <v>0.14180650809652068</v>
      </c>
    </row>
    <row r="14" spans="1:21" ht="13.5" customHeight="1">
      <c r="A14" s="10" t="s">
        <v>18</v>
      </c>
      <c r="B14" s="15">
        <v>39</v>
      </c>
      <c r="C14" s="15">
        <v>16</v>
      </c>
      <c r="D14" s="15">
        <v>20</v>
      </c>
      <c r="E14" s="15">
        <v>14</v>
      </c>
      <c r="F14" s="15">
        <v>39</v>
      </c>
      <c r="G14" s="15">
        <v>33</v>
      </c>
      <c r="H14" s="15">
        <v>76</v>
      </c>
      <c r="I14" s="15">
        <v>109</v>
      </c>
      <c r="J14" s="15">
        <v>136</v>
      </c>
      <c r="K14" s="15">
        <v>430</v>
      </c>
      <c r="L14" s="45">
        <f t="shared" si="0"/>
        <v>912</v>
      </c>
      <c r="M14" s="45">
        <v>10</v>
      </c>
      <c r="N14" s="47"/>
      <c r="O14" s="12">
        <f t="shared" si="1"/>
        <v>8.2324561403508767</v>
      </c>
      <c r="P14" s="13">
        <f t="shared" si="2"/>
        <v>8.3930322293026709</v>
      </c>
      <c r="Q14" s="13">
        <f t="shared" si="3"/>
        <v>8.0718800513990825</v>
      </c>
      <c r="S14" s="14">
        <f t="shared" si="4"/>
        <v>5576.7192982456145</v>
      </c>
      <c r="T14" s="14">
        <f t="shared" si="5"/>
        <v>2.4741738019922934</v>
      </c>
      <c r="U14" s="14">
        <f t="shared" si="6"/>
        <v>0.16057608895179451</v>
      </c>
    </row>
    <row r="15" spans="1:21" ht="13.5" customHeight="1">
      <c r="A15" s="10" t="s">
        <v>19</v>
      </c>
      <c r="B15" s="15">
        <v>14</v>
      </c>
      <c r="C15" s="15">
        <v>4</v>
      </c>
      <c r="D15" s="15">
        <v>7</v>
      </c>
      <c r="E15" s="15">
        <v>9</v>
      </c>
      <c r="F15" s="15">
        <v>27</v>
      </c>
      <c r="G15" s="15">
        <v>13</v>
      </c>
      <c r="H15" s="15">
        <v>33</v>
      </c>
      <c r="I15" s="15">
        <v>85</v>
      </c>
      <c r="J15" s="15">
        <v>125</v>
      </c>
      <c r="K15" s="15">
        <v>554</v>
      </c>
      <c r="L15" s="45">
        <f t="shared" si="0"/>
        <v>871</v>
      </c>
      <c r="M15" s="45">
        <v>51</v>
      </c>
      <c r="N15" s="47"/>
      <c r="O15" s="12">
        <f t="shared" si="1"/>
        <v>9.0332950631458093</v>
      </c>
      <c r="P15" s="13">
        <f t="shared" si="2"/>
        <v>9.1542937261149397</v>
      </c>
      <c r="Q15" s="13">
        <f t="shared" si="3"/>
        <v>8.9122964001766789</v>
      </c>
      <c r="S15" s="14">
        <f t="shared" si="4"/>
        <v>2888.0344431687718</v>
      </c>
      <c r="T15" s="14">
        <f t="shared" si="5"/>
        <v>1.8219714102406275</v>
      </c>
      <c r="U15" s="14">
        <f t="shared" si="6"/>
        <v>0.12099866296913013</v>
      </c>
    </row>
    <row r="16" spans="1:21">
      <c r="A16" s="10" t="s">
        <v>20</v>
      </c>
      <c r="B16" s="15">
        <v>18</v>
      </c>
      <c r="C16" s="15">
        <v>6</v>
      </c>
      <c r="D16" s="15">
        <v>10</v>
      </c>
      <c r="E16" s="15">
        <v>8</v>
      </c>
      <c r="F16" s="15">
        <v>22</v>
      </c>
      <c r="G16" s="15">
        <v>21</v>
      </c>
      <c r="H16" s="15">
        <v>37</v>
      </c>
      <c r="I16" s="15">
        <v>94</v>
      </c>
      <c r="J16" s="15">
        <v>126</v>
      </c>
      <c r="K16" s="15">
        <v>528</v>
      </c>
      <c r="L16" s="45">
        <f t="shared" si="0"/>
        <v>870</v>
      </c>
      <c r="M16" s="45">
        <v>52</v>
      </c>
      <c r="N16" s="47"/>
      <c r="O16" s="12">
        <f t="shared" si="1"/>
        <v>8.9114942528735632</v>
      </c>
      <c r="P16" s="13">
        <f t="shared" si="2"/>
        <v>9.0411837222767204</v>
      </c>
      <c r="Q16" s="13">
        <f t="shared" si="3"/>
        <v>8.7818047834704061</v>
      </c>
      <c r="S16" s="14">
        <f t="shared" si="4"/>
        <v>3310.1850574712644</v>
      </c>
      <c r="T16" s="14">
        <f t="shared" si="5"/>
        <v>1.9517143204897269</v>
      </c>
      <c r="U16" s="14">
        <f t="shared" si="6"/>
        <v>0.12968946940315657</v>
      </c>
    </row>
    <row r="17" spans="1:21">
      <c r="A17" s="36" t="s">
        <v>21</v>
      </c>
      <c r="B17" s="15">
        <v>24</v>
      </c>
      <c r="C17" s="15">
        <v>9</v>
      </c>
      <c r="D17" s="15">
        <v>8</v>
      </c>
      <c r="E17" s="15">
        <v>6</v>
      </c>
      <c r="F17" s="15">
        <v>26</v>
      </c>
      <c r="G17" s="15">
        <v>14</v>
      </c>
      <c r="H17" s="15">
        <v>59</v>
      </c>
      <c r="I17" s="15">
        <v>89</v>
      </c>
      <c r="J17" s="15">
        <v>125</v>
      </c>
      <c r="K17" s="15">
        <v>510</v>
      </c>
      <c r="L17" s="45">
        <f t="shared" si="0"/>
        <v>870</v>
      </c>
      <c r="M17" s="45">
        <v>52</v>
      </c>
      <c r="N17" s="47"/>
      <c r="O17" s="12">
        <f t="shared" si="1"/>
        <v>8.7977011494252881</v>
      </c>
      <c r="P17" s="13">
        <f t="shared" si="2"/>
        <v>8.9358553921428499</v>
      </c>
      <c r="Q17" s="13">
        <f t="shared" si="3"/>
        <v>8.6595469067077264</v>
      </c>
      <c r="S17" s="14">
        <f t="shared" si="4"/>
        <v>3756.395402298851</v>
      </c>
      <c r="T17" s="14">
        <f t="shared" si="5"/>
        <v>2.0791018360178088</v>
      </c>
      <c r="U17" s="14">
        <f t="shared" si="6"/>
        <v>0.13815424271756147</v>
      </c>
    </row>
    <row r="18" spans="1:21">
      <c r="A18" s="16" t="s">
        <v>22</v>
      </c>
      <c r="B18" s="17">
        <f t="shared" ref="B18:L18" si="7">SUM(B10:B16)</f>
        <v>186</v>
      </c>
      <c r="C18" s="17">
        <f t="shared" si="7"/>
        <v>55</v>
      </c>
      <c r="D18" s="17">
        <f t="shared" si="7"/>
        <v>86</v>
      </c>
      <c r="E18" s="17">
        <f t="shared" si="7"/>
        <v>64</v>
      </c>
      <c r="F18" s="17">
        <f t="shared" si="7"/>
        <v>201</v>
      </c>
      <c r="G18" s="17">
        <f t="shared" si="7"/>
        <v>178</v>
      </c>
      <c r="H18" s="17">
        <f t="shared" si="7"/>
        <v>319</v>
      </c>
      <c r="I18" s="17">
        <f t="shared" si="7"/>
        <v>660</v>
      </c>
      <c r="J18" s="17">
        <f t="shared" si="7"/>
        <v>836</v>
      </c>
      <c r="K18" s="17">
        <f t="shared" si="7"/>
        <v>3693</v>
      </c>
      <c r="L18" s="17">
        <f t="shared" si="7"/>
        <v>6278</v>
      </c>
      <c r="M18" s="17"/>
      <c r="N18" s="48"/>
      <c r="O18" s="12">
        <f>AVERAGE(O10:O16)</f>
        <v>8.7412379729790519</v>
      </c>
      <c r="P18" s="12">
        <f>AVERAGE(P10:P16)</f>
        <v>8.8803486137997787</v>
      </c>
      <c r="Q18" s="12">
        <f>AVERAGE(Q10:Q16)</f>
        <v>8.6021273321583251</v>
      </c>
      <c r="S18" s="14">
        <f t="shared" si="4"/>
        <v>29307.41124717331</v>
      </c>
      <c r="T18" s="14">
        <f t="shared" si="5"/>
        <v>2.1607905155131042</v>
      </c>
      <c r="U18" s="14">
        <f t="shared" si="6"/>
        <v>5.3450294232114767E-2</v>
      </c>
    </row>
    <row r="19" spans="1:21">
      <c r="A19" s="18"/>
      <c r="B19" s="18"/>
      <c r="C19" s="18"/>
      <c r="G19" s="19"/>
      <c r="H19" s="19"/>
      <c r="I19" s="19"/>
      <c r="P19" s="20"/>
      <c r="Q19" s="20"/>
      <c r="U19" s="21"/>
    </row>
    <row r="22" spans="1:21">
      <c r="A22" s="3" t="s">
        <v>58</v>
      </c>
    </row>
    <row r="23" spans="1:21">
      <c r="A23" s="4"/>
      <c r="B23" s="4"/>
      <c r="C23" s="4"/>
      <c r="D23" s="4"/>
      <c r="E23" s="4"/>
      <c r="F23" s="4"/>
      <c r="G23" s="4"/>
      <c r="H23" s="4"/>
      <c r="I23" s="4"/>
      <c r="J23" s="4"/>
      <c r="K23" s="4"/>
      <c r="L23" s="4"/>
      <c r="M23" s="4"/>
      <c r="N23" s="4"/>
    </row>
    <row r="24" spans="1:21">
      <c r="A24" s="5" t="s">
        <v>24</v>
      </c>
      <c r="B24" s="4"/>
      <c r="C24" s="4"/>
      <c r="D24" s="4"/>
      <c r="E24" s="4"/>
      <c r="F24" s="4"/>
      <c r="G24" s="4"/>
      <c r="H24" s="4"/>
      <c r="N24" s="1"/>
      <c r="S24" s="1" t="s">
        <v>5</v>
      </c>
    </row>
    <row r="25" spans="1:21" ht="25.5">
      <c r="A25" s="6"/>
      <c r="B25" s="7">
        <v>1</v>
      </c>
      <c r="C25" s="7">
        <v>2</v>
      </c>
      <c r="D25" s="7">
        <v>3</v>
      </c>
      <c r="E25" s="7">
        <v>4</v>
      </c>
      <c r="F25" s="7">
        <v>5</v>
      </c>
      <c r="G25" s="8">
        <v>6</v>
      </c>
      <c r="H25" s="7">
        <v>7</v>
      </c>
      <c r="I25" s="7">
        <v>8</v>
      </c>
      <c r="J25" s="7">
        <v>9</v>
      </c>
      <c r="K25" s="7">
        <v>10</v>
      </c>
      <c r="L25" s="8" t="s">
        <v>6</v>
      </c>
      <c r="M25" s="44" t="s">
        <v>7</v>
      </c>
      <c r="N25" s="49"/>
      <c r="O25" s="7" t="s">
        <v>8</v>
      </c>
      <c r="P25" s="7" t="s">
        <v>9</v>
      </c>
      <c r="Q25" s="7" t="s">
        <v>10</v>
      </c>
      <c r="S25" s="9" t="s">
        <v>11</v>
      </c>
      <c r="T25" s="9" t="s">
        <v>12</v>
      </c>
      <c r="U25" s="9" t="s">
        <v>13</v>
      </c>
    </row>
    <row r="26" spans="1:21">
      <c r="A26" s="23" t="s">
        <v>25</v>
      </c>
      <c r="B26" s="15">
        <v>3</v>
      </c>
      <c r="C26" s="15">
        <v>1</v>
      </c>
      <c r="D26" s="15"/>
      <c r="E26" s="15"/>
      <c r="F26" s="15">
        <v>2</v>
      </c>
      <c r="G26" s="15"/>
      <c r="H26" s="15">
        <v>5</v>
      </c>
      <c r="I26" s="15">
        <v>14</v>
      </c>
      <c r="J26" s="15">
        <v>33</v>
      </c>
      <c r="K26" s="15">
        <v>174</v>
      </c>
      <c r="L26" s="11">
        <f t="shared" ref="L26:L33" si="8">SUM(B26:K26)</f>
        <v>232</v>
      </c>
      <c r="M26" s="45">
        <v>59</v>
      </c>
      <c r="N26" s="50"/>
      <c r="O26" s="12">
        <f t="shared" ref="O26:O33" si="9">(B26*1+C26*2+D26*3+E26*4+F26*5+G26*6+H26*7+I26*8+J26*9+K26*10)/(SUM(B26:K26))</f>
        <v>9.4784482758620694</v>
      </c>
      <c r="P26" s="13">
        <f t="shared" ref="P26:P33" si="10">O26+U26</f>
        <v>9.6535801981247555</v>
      </c>
      <c r="Q26" s="13">
        <f t="shared" ref="Q26:Q33" si="11">O26-U26</f>
        <v>9.3033163535993832</v>
      </c>
      <c r="S26" s="14">
        <f t="shared" ref="S26:S34" si="12">((1-O26)^2)*B26+((2-O26))^2*C26+((3-O26))^2*D26+((4-O26)^2)*E26+((5-O26)^2)*F26+((6-O26)^2)*G26+((7-O26))^2*H26+((8-O26))^2*I26+((9-O26)^2)*J26+((10-O26)^2)*K26</f>
        <v>427.89224137931035</v>
      </c>
      <c r="T26" s="14">
        <f t="shared" ref="T26:T34" si="13">SQRT((S26)/(L26-1))</f>
        <v>1.361009685960537</v>
      </c>
      <c r="U26" s="14">
        <f t="shared" ref="U26:U34" si="14">CONFIDENCE(0.05,T26,L26)</f>
        <v>0.17513192226268573</v>
      </c>
    </row>
    <row r="27" spans="1:21">
      <c r="A27" s="23" t="s">
        <v>26</v>
      </c>
      <c r="B27" s="15">
        <v>7</v>
      </c>
      <c r="C27" s="15">
        <v>1</v>
      </c>
      <c r="D27" s="15"/>
      <c r="E27" s="15"/>
      <c r="F27" s="15">
        <v>4</v>
      </c>
      <c r="G27" s="15">
        <v>3</v>
      </c>
      <c r="H27" s="15">
        <v>3</v>
      </c>
      <c r="I27" s="15">
        <v>7</v>
      </c>
      <c r="J27" s="15">
        <v>10</v>
      </c>
      <c r="K27" s="15">
        <v>107</v>
      </c>
      <c r="L27" s="11">
        <f t="shared" si="8"/>
        <v>142</v>
      </c>
      <c r="M27" s="45">
        <v>149</v>
      </c>
      <c r="N27" s="50"/>
      <c r="O27" s="12">
        <f t="shared" si="9"/>
        <v>9.0422535211267601</v>
      </c>
      <c r="P27" s="13">
        <f t="shared" si="10"/>
        <v>9.4123085853060946</v>
      </c>
      <c r="Q27" s="13">
        <f t="shared" si="11"/>
        <v>8.6721984569474255</v>
      </c>
      <c r="S27" s="14">
        <f t="shared" si="12"/>
        <v>713.74647887323931</v>
      </c>
      <c r="T27" s="14">
        <f t="shared" si="13"/>
        <v>2.2498959453846825</v>
      </c>
      <c r="U27" s="14">
        <f t="shared" si="14"/>
        <v>0.37005506417933481</v>
      </c>
    </row>
    <row r="28" spans="1:21" ht="14.25" customHeight="1">
      <c r="A28" s="10" t="s">
        <v>27</v>
      </c>
      <c r="B28" s="15">
        <v>3</v>
      </c>
      <c r="C28" s="15"/>
      <c r="D28" s="15"/>
      <c r="E28" s="15"/>
      <c r="F28" s="15">
        <v>1</v>
      </c>
      <c r="G28" s="15">
        <v>2</v>
      </c>
      <c r="H28" s="15">
        <v>3</v>
      </c>
      <c r="I28" s="15">
        <v>9</v>
      </c>
      <c r="J28" s="15">
        <v>15</v>
      </c>
      <c r="K28" s="15">
        <v>108</v>
      </c>
      <c r="L28" s="11">
        <f t="shared" si="8"/>
        <v>141</v>
      </c>
      <c r="M28" s="45">
        <v>150</v>
      </c>
      <c r="N28" s="50"/>
      <c r="O28" s="12">
        <f t="shared" si="9"/>
        <v>9.4184397163120561</v>
      </c>
      <c r="P28" s="13">
        <f t="shared" si="10"/>
        <v>9.6719740208215885</v>
      </c>
      <c r="Q28" s="13">
        <f t="shared" si="11"/>
        <v>9.1649054118025237</v>
      </c>
      <c r="S28" s="14">
        <f t="shared" si="12"/>
        <v>330.31205673758865</v>
      </c>
      <c r="T28" s="14">
        <f t="shared" si="13"/>
        <v>1.5360246852964046</v>
      </c>
      <c r="U28" s="14">
        <f t="shared" si="14"/>
        <v>0.25353430450953202</v>
      </c>
    </row>
    <row r="29" spans="1:21" ht="14.25" customHeight="1">
      <c r="A29" s="10" t="s">
        <v>28</v>
      </c>
      <c r="B29" s="15">
        <v>3</v>
      </c>
      <c r="C29" s="15"/>
      <c r="D29" s="15"/>
      <c r="E29" s="15">
        <v>1</v>
      </c>
      <c r="F29" s="15">
        <v>2</v>
      </c>
      <c r="G29" s="15">
        <v>2</v>
      </c>
      <c r="H29" s="15">
        <v>3</v>
      </c>
      <c r="I29" s="15">
        <v>15</v>
      </c>
      <c r="J29" s="15">
        <v>23</v>
      </c>
      <c r="K29" s="15">
        <v>217</v>
      </c>
      <c r="L29" s="11">
        <f t="shared" si="8"/>
        <v>266</v>
      </c>
      <c r="M29" s="45">
        <v>25</v>
      </c>
      <c r="N29" s="50"/>
      <c r="O29" s="12">
        <f t="shared" si="9"/>
        <v>9.5751879699248121</v>
      </c>
      <c r="P29" s="13">
        <f t="shared" si="10"/>
        <v>9.7270162210526312</v>
      </c>
      <c r="Q29" s="13">
        <f t="shared" si="11"/>
        <v>9.4233597187969931</v>
      </c>
      <c r="S29" s="14">
        <f t="shared" si="12"/>
        <v>422.99624060150381</v>
      </c>
      <c r="T29" s="14">
        <f t="shared" si="13"/>
        <v>1.2634129288102605</v>
      </c>
      <c r="U29" s="14">
        <f t="shared" si="14"/>
        <v>0.15182825112781878</v>
      </c>
    </row>
    <row r="30" spans="1:21" ht="14.25" customHeight="1">
      <c r="A30" s="10" t="s">
        <v>29</v>
      </c>
      <c r="B30" s="15">
        <v>2</v>
      </c>
      <c r="C30" s="15">
        <v>1</v>
      </c>
      <c r="D30" s="15">
        <v>2</v>
      </c>
      <c r="E30" s="15">
        <v>1</v>
      </c>
      <c r="F30" s="15">
        <v>2</v>
      </c>
      <c r="G30" s="15">
        <v>1</v>
      </c>
      <c r="H30" s="15">
        <v>6</v>
      </c>
      <c r="I30" s="15">
        <v>10</v>
      </c>
      <c r="J30" s="15">
        <v>16</v>
      </c>
      <c r="K30" s="15">
        <v>161</v>
      </c>
      <c r="L30" s="11">
        <f t="shared" si="8"/>
        <v>202</v>
      </c>
      <c r="M30" s="45">
        <v>89</v>
      </c>
      <c r="N30" s="50"/>
      <c r="O30" s="12">
        <f t="shared" si="9"/>
        <v>9.435643564356436</v>
      </c>
      <c r="P30" s="13">
        <f t="shared" si="10"/>
        <v>9.6468905160331015</v>
      </c>
      <c r="Q30" s="13">
        <f t="shared" si="11"/>
        <v>9.2243966126797705</v>
      </c>
      <c r="S30" s="14">
        <f t="shared" si="12"/>
        <v>471.66336633663366</v>
      </c>
      <c r="T30" s="14">
        <f t="shared" si="13"/>
        <v>1.5318563614525207</v>
      </c>
      <c r="U30" s="14">
        <f t="shared" si="14"/>
        <v>0.21124695167666621</v>
      </c>
    </row>
    <row r="31" spans="1:21">
      <c r="A31" s="23" t="s">
        <v>30</v>
      </c>
      <c r="B31" s="15">
        <v>4</v>
      </c>
      <c r="C31" s="15">
        <v>1</v>
      </c>
      <c r="D31" s="15"/>
      <c r="E31" s="15"/>
      <c r="F31" s="15">
        <v>1</v>
      </c>
      <c r="G31" s="15">
        <v>4</v>
      </c>
      <c r="H31" s="15">
        <v>4</v>
      </c>
      <c r="I31" s="15">
        <v>11</v>
      </c>
      <c r="J31" s="15">
        <v>19</v>
      </c>
      <c r="K31" s="15">
        <v>217</v>
      </c>
      <c r="L31" s="11">
        <f t="shared" si="8"/>
        <v>261</v>
      </c>
      <c r="M31" s="45">
        <v>30</v>
      </c>
      <c r="N31" s="50"/>
      <c r="O31" s="12">
        <f t="shared" si="9"/>
        <v>9.547892720306514</v>
      </c>
      <c r="P31" s="13">
        <f t="shared" si="10"/>
        <v>9.7199001466885822</v>
      </c>
      <c r="Q31" s="13">
        <f t="shared" si="11"/>
        <v>9.3758852939244459</v>
      </c>
      <c r="S31" s="14">
        <f t="shared" si="12"/>
        <v>522.65134099616864</v>
      </c>
      <c r="T31" s="14">
        <f t="shared" si="13"/>
        <v>1.4178143268319301</v>
      </c>
      <c r="U31" s="14">
        <f t="shared" si="14"/>
        <v>0.17200742638206856</v>
      </c>
    </row>
    <row r="32" spans="1:21">
      <c r="A32" s="23" t="s">
        <v>31</v>
      </c>
      <c r="B32" s="15">
        <v>5</v>
      </c>
      <c r="C32" s="15"/>
      <c r="D32" s="15"/>
      <c r="E32" s="15">
        <v>1</v>
      </c>
      <c r="F32" s="15">
        <v>1</v>
      </c>
      <c r="G32" s="15">
        <v>4</v>
      </c>
      <c r="H32" s="15">
        <v>4</v>
      </c>
      <c r="I32" s="15">
        <v>7</v>
      </c>
      <c r="J32" s="15">
        <v>25</v>
      </c>
      <c r="K32" s="15">
        <v>221</v>
      </c>
      <c r="L32" s="11">
        <f t="shared" si="8"/>
        <v>268</v>
      </c>
      <c r="M32" s="45">
        <v>23</v>
      </c>
      <c r="N32" s="50"/>
      <c r="O32" s="12">
        <f t="shared" si="9"/>
        <v>9.5410447761194028</v>
      </c>
      <c r="P32" s="13">
        <f t="shared" si="10"/>
        <v>9.7148268804131916</v>
      </c>
      <c r="Q32" s="13">
        <f t="shared" si="11"/>
        <v>9.367262671825614</v>
      </c>
      <c r="S32" s="14">
        <f t="shared" si="12"/>
        <v>562.54850746268653</v>
      </c>
      <c r="T32" s="14">
        <f t="shared" si="13"/>
        <v>1.4515244568810819</v>
      </c>
      <c r="U32" s="14">
        <f t="shared" si="14"/>
        <v>0.17378210429378879</v>
      </c>
    </row>
    <row r="33" spans="1:22">
      <c r="A33" s="37" t="s">
        <v>32</v>
      </c>
      <c r="B33" s="15">
        <v>6</v>
      </c>
      <c r="C33" s="15"/>
      <c r="D33" s="15"/>
      <c r="E33" s="15"/>
      <c r="F33" s="15">
        <v>2</v>
      </c>
      <c r="G33" s="15">
        <v>3</v>
      </c>
      <c r="H33" s="15">
        <v>4</v>
      </c>
      <c r="I33" s="15">
        <v>8</v>
      </c>
      <c r="J33" s="15">
        <v>25</v>
      </c>
      <c r="K33" s="15">
        <v>229</v>
      </c>
      <c r="L33" s="11">
        <f t="shared" si="8"/>
        <v>277</v>
      </c>
      <c r="M33" s="45">
        <v>14</v>
      </c>
      <c r="N33" s="50"/>
      <c r="O33" s="12">
        <f t="shared" si="9"/>
        <v>9.5342960288808669</v>
      </c>
      <c r="P33" s="13">
        <f t="shared" si="10"/>
        <v>9.7103596235013327</v>
      </c>
      <c r="Q33" s="13">
        <f t="shared" si="11"/>
        <v>9.3582324342604011</v>
      </c>
      <c r="S33" s="14">
        <f t="shared" si="12"/>
        <v>616.9241877256319</v>
      </c>
      <c r="T33" s="14">
        <f t="shared" si="13"/>
        <v>1.4950694178610249</v>
      </c>
      <c r="U33" s="14">
        <f t="shared" si="14"/>
        <v>0.17606359462046656</v>
      </c>
    </row>
    <row r="34" spans="1:22">
      <c r="A34" s="24" t="s">
        <v>22</v>
      </c>
      <c r="B34" s="17">
        <f t="shared" ref="B34:L34" si="15">SUM(B26:B32)</f>
        <v>27</v>
      </c>
      <c r="C34" s="17">
        <f t="shared" si="15"/>
        <v>4</v>
      </c>
      <c r="D34" s="17">
        <f t="shared" si="15"/>
        <v>2</v>
      </c>
      <c r="E34" s="17">
        <f t="shared" si="15"/>
        <v>3</v>
      </c>
      <c r="F34" s="17">
        <f t="shared" si="15"/>
        <v>13</v>
      </c>
      <c r="G34" s="17">
        <f t="shared" si="15"/>
        <v>16</v>
      </c>
      <c r="H34" s="17">
        <f t="shared" si="15"/>
        <v>28</v>
      </c>
      <c r="I34" s="17">
        <f t="shared" si="15"/>
        <v>73</v>
      </c>
      <c r="J34" s="17">
        <f t="shared" si="15"/>
        <v>141</v>
      </c>
      <c r="K34" s="17">
        <f t="shared" si="15"/>
        <v>1205</v>
      </c>
      <c r="L34" s="17">
        <f t="shared" si="15"/>
        <v>1512</v>
      </c>
      <c r="M34" s="17"/>
      <c r="N34" s="51"/>
      <c r="O34" s="12">
        <f>AVERAGE(O26:O32)</f>
        <v>9.4341300777154355</v>
      </c>
      <c r="P34" s="12">
        <f>AVERAGE(P26:P32)</f>
        <v>9.6494995097771348</v>
      </c>
      <c r="Q34" s="12">
        <f>AVERAGE(Q26:Q32)</f>
        <v>9.2187606456537363</v>
      </c>
      <c r="S34" s="14">
        <f t="shared" si="12"/>
        <v>3485.8416040795769</v>
      </c>
      <c r="T34" s="14">
        <f t="shared" si="13"/>
        <v>1.518873455725219</v>
      </c>
      <c r="U34" s="14">
        <f t="shared" si="14"/>
        <v>7.6558565572262247E-2</v>
      </c>
    </row>
    <row r="35" spans="1:22">
      <c r="A35" s="18"/>
      <c r="B35" s="18"/>
      <c r="C35" s="18"/>
      <c r="G35" s="19"/>
      <c r="H35" s="19"/>
      <c r="I35" s="19"/>
      <c r="P35" s="20"/>
      <c r="Q35" s="20"/>
      <c r="T35" s="21"/>
      <c r="U35" s="21"/>
    </row>
    <row r="36" spans="1:22" s="41" customFormat="1">
      <c r="A36" s="38"/>
      <c r="B36" s="39"/>
      <c r="C36" s="39"/>
      <c r="D36" s="39"/>
      <c r="E36" s="39"/>
      <c r="F36" s="39"/>
      <c r="G36" s="39"/>
      <c r="H36" s="39"/>
      <c r="I36" s="39"/>
      <c r="J36" s="39"/>
      <c r="K36" s="39"/>
      <c r="L36" s="40"/>
      <c r="M36" s="40"/>
    </row>
    <row r="37" spans="1:22" s="41" customFormat="1">
      <c r="A37" s="38"/>
      <c r="B37" s="39"/>
      <c r="C37" s="39"/>
      <c r="D37" s="39"/>
      <c r="E37" s="39"/>
      <c r="F37" s="39"/>
      <c r="G37" s="39"/>
      <c r="H37" s="39"/>
      <c r="I37" s="39"/>
      <c r="J37" s="39"/>
      <c r="K37" s="39"/>
      <c r="L37" s="40"/>
      <c r="M37" s="40"/>
    </row>
    <row r="38" spans="1:22">
      <c r="A38" s="3" t="s">
        <v>59</v>
      </c>
    </row>
    <row r="39" spans="1:22">
      <c r="A39" s="4"/>
      <c r="B39" s="4"/>
      <c r="C39" s="4"/>
      <c r="D39" s="4"/>
      <c r="E39" s="4"/>
      <c r="F39" s="4"/>
      <c r="G39" s="4"/>
      <c r="H39" s="4"/>
      <c r="I39" s="4"/>
      <c r="J39" s="4"/>
      <c r="K39" s="4"/>
      <c r="L39" s="4"/>
      <c r="M39" s="4"/>
      <c r="N39" s="4"/>
    </row>
    <row r="40" spans="1:22">
      <c r="A40" s="5" t="s">
        <v>4</v>
      </c>
      <c r="B40" s="4"/>
      <c r="C40" s="4"/>
      <c r="D40" s="4"/>
      <c r="E40" s="4"/>
      <c r="F40" s="4"/>
      <c r="G40" s="4"/>
      <c r="H40" s="4"/>
      <c r="N40" s="1"/>
      <c r="S40" s="1" t="s">
        <v>5</v>
      </c>
    </row>
    <row r="41" spans="1:22" ht="25.5">
      <c r="A41" s="6"/>
      <c r="B41" s="7">
        <v>1</v>
      </c>
      <c r="C41" s="7">
        <v>2</v>
      </c>
      <c r="D41" s="7">
        <v>3</v>
      </c>
      <c r="E41" s="7">
        <v>4</v>
      </c>
      <c r="F41" s="7">
        <v>5</v>
      </c>
      <c r="G41" s="8">
        <v>6</v>
      </c>
      <c r="H41" s="7">
        <v>7</v>
      </c>
      <c r="I41" s="7">
        <v>8</v>
      </c>
      <c r="J41" s="7">
        <v>9</v>
      </c>
      <c r="K41" s="7">
        <v>10</v>
      </c>
      <c r="L41" s="8" t="s">
        <v>6</v>
      </c>
      <c r="M41" s="44" t="s">
        <v>7</v>
      </c>
      <c r="N41" s="49"/>
      <c r="O41" s="7" t="s">
        <v>8</v>
      </c>
      <c r="P41" s="7" t="s">
        <v>9</v>
      </c>
      <c r="Q41" s="7" t="s">
        <v>10</v>
      </c>
      <c r="S41" s="9" t="s">
        <v>11</v>
      </c>
      <c r="T41" s="9" t="s">
        <v>12</v>
      </c>
      <c r="U41" s="9" t="s">
        <v>13</v>
      </c>
    </row>
    <row r="42" spans="1:22">
      <c r="A42" s="22" t="s">
        <v>34</v>
      </c>
      <c r="B42" s="15"/>
      <c r="C42" s="15"/>
      <c r="D42" s="15"/>
      <c r="E42" s="15"/>
      <c r="F42" s="15">
        <v>6</v>
      </c>
      <c r="G42" s="15">
        <v>6</v>
      </c>
      <c r="H42" s="15">
        <v>4</v>
      </c>
      <c r="I42" s="15">
        <v>20</v>
      </c>
      <c r="J42" s="15">
        <v>24</v>
      </c>
      <c r="K42" s="15">
        <v>67</v>
      </c>
      <c r="L42" s="11">
        <f t="shared" ref="L42:L52" si="16">SUM(B42:K42)</f>
        <v>127</v>
      </c>
      <c r="M42" s="45"/>
      <c r="N42" s="50"/>
      <c r="O42" s="12">
        <f t="shared" ref="O42:O51" si="17">(B42*1+C42*2+D42*3+E42*4+F42*5+G42*6+H42*7+I42*8+J42*9+K42*10)/(SUM(B42:K42))</f>
        <v>8.9763779527559056</v>
      </c>
      <c r="P42" s="13">
        <f t="shared" ref="P42:P52" si="18">O42+U42</f>
        <v>9.2227891202361274</v>
      </c>
      <c r="Q42" s="13">
        <f t="shared" ref="Q42:Q52" si="19">O42-U42</f>
        <v>8.7299667852756837</v>
      </c>
      <c r="S42" s="14">
        <f t="shared" ref="S42:S52" si="20">((1-O42)^2)*B42+((2-O42))^2*C42+((3-O42))^2*D42+((4-O42)^2)*E42+((5-O42)^2)*F42+((6-O42)^2)*G42+((7-O42))^2*H42+((8-O42))^2*I42+((9-O42)^2)*J42+((10-O42)^2)*K42</f>
        <v>252.92913385826773</v>
      </c>
      <c r="T42" s="14">
        <f t="shared" ref="T42:T52" si="21">SQRT((S42)/(L42-1))</f>
        <v>1.4168182940095813</v>
      </c>
      <c r="U42" s="14">
        <f t="shared" ref="U42:U52" si="22">CONFIDENCE(0.05,T42,L42)</f>
        <v>0.24641116748022115</v>
      </c>
      <c r="V42" s="27"/>
    </row>
    <row r="43" spans="1:22">
      <c r="A43" s="23" t="s">
        <v>35</v>
      </c>
      <c r="B43" s="15"/>
      <c r="C43" s="15"/>
      <c r="D43" s="15">
        <v>1</v>
      </c>
      <c r="E43" s="15"/>
      <c r="F43" s="15">
        <v>2</v>
      </c>
      <c r="G43" s="15">
        <v>2</v>
      </c>
      <c r="H43" s="15">
        <v>2</v>
      </c>
      <c r="I43" s="15">
        <v>17</v>
      </c>
      <c r="J43" s="15">
        <v>32</v>
      </c>
      <c r="K43" s="15">
        <v>71</v>
      </c>
      <c r="L43" s="11">
        <f t="shared" si="16"/>
        <v>127</v>
      </c>
      <c r="M43" s="45"/>
      <c r="N43" s="50"/>
      <c r="O43" s="12">
        <f t="shared" si="17"/>
        <v>9.2362204724409445</v>
      </c>
      <c r="P43" s="13">
        <f t="shared" si="18"/>
        <v>9.4411348736274672</v>
      </c>
      <c r="Q43" s="13">
        <f t="shared" si="19"/>
        <v>9.0313060712544218</v>
      </c>
      <c r="S43" s="14">
        <f t="shared" si="20"/>
        <v>174.91338582677164</v>
      </c>
      <c r="T43" s="14">
        <f t="shared" si="21"/>
        <v>1.1782196207904738</v>
      </c>
      <c r="U43" s="14">
        <f t="shared" si="22"/>
        <v>0.20491440118652277</v>
      </c>
      <c r="V43" s="27"/>
    </row>
    <row r="44" spans="1:22" ht="14.25" customHeight="1">
      <c r="A44" s="10" t="s">
        <v>36</v>
      </c>
      <c r="B44" s="15"/>
      <c r="C44" s="15">
        <v>1</v>
      </c>
      <c r="D44" s="15">
        <v>2</v>
      </c>
      <c r="E44" s="15">
        <v>1</v>
      </c>
      <c r="F44" s="15">
        <v>2</v>
      </c>
      <c r="G44" s="15">
        <v>2</v>
      </c>
      <c r="H44" s="15">
        <v>7</v>
      </c>
      <c r="I44" s="15">
        <v>25</v>
      </c>
      <c r="J44" s="15">
        <v>21</v>
      </c>
      <c r="K44" s="15">
        <v>66</v>
      </c>
      <c r="L44" s="11">
        <f t="shared" si="16"/>
        <v>127</v>
      </c>
      <c r="M44" s="45"/>
      <c r="N44" s="50"/>
      <c r="O44" s="12">
        <f t="shared" si="17"/>
        <v>8.9133858267716537</v>
      </c>
      <c r="P44" s="13">
        <f t="shared" si="18"/>
        <v>9.187959220289283</v>
      </c>
      <c r="Q44" s="13">
        <f t="shared" si="19"/>
        <v>8.6388124332540244</v>
      </c>
      <c r="S44" s="14">
        <f t="shared" si="20"/>
        <v>314.04724409448818</v>
      </c>
      <c r="T44" s="14">
        <f t="shared" si="21"/>
        <v>1.5787458456617869</v>
      </c>
      <c r="U44" s="14">
        <f t="shared" si="22"/>
        <v>0.27457339351762999</v>
      </c>
      <c r="V44" s="27"/>
    </row>
    <row r="45" spans="1:22" ht="14.25" customHeight="1">
      <c r="A45" s="10" t="s">
        <v>37</v>
      </c>
      <c r="B45" s="15"/>
      <c r="C45" s="15">
        <v>1</v>
      </c>
      <c r="D45" s="15"/>
      <c r="E45" s="15"/>
      <c r="F45" s="15">
        <v>1</v>
      </c>
      <c r="G45" s="15">
        <v>2</v>
      </c>
      <c r="H45" s="15">
        <v>2</v>
      </c>
      <c r="I45" s="15">
        <v>14</v>
      </c>
      <c r="J45" s="15">
        <v>16</v>
      </c>
      <c r="K45" s="15">
        <v>91</v>
      </c>
      <c r="L45" s="11">
        <f t="shared" si="16"/>
        <v>127</v>
      </c>
      <c r="M45" s="45"/>
      <c r="N45" s="50"/>
      <c r="O45" s="12">
        <f t="shared" si="17"/>
        <v>9.440944881889763</v>
      </c>
      <c r="P45" s="13">
        <f t="shared" si="18"/>
        <v>9.6437358565660602</v>
      </c>
      <c r="Q45" s="13">
        <f t="shared" si="19"/>
        <v>9.2381539072134657</v>
      </c>
      <c r="S45" s="14">
        <f t="shared" si="20"/>
        <v>171.30708661417324</v>
      </c>
      <c r="T45" s="14">
        <f t="shared" si="21"/>
        <v>1.1660103140596307</v>
      </c>
      <c r="U45" s="14">
        <f t="shared" si="22"/>
        <v>0.20279097467629814</v>
      </c>
      <c r="V45" s="27"/>
    </row>
    <row r="46" spans="1:22" ht="14.25" customHeight="1">
      <c r="A46" s="23" t="s">
        <v>38</v>
      </c>
      <c r="B46" s="15"/>
      <c r="C46" s="15"/>
      <c r="D46" s="15"/>
      <c r="E46" s="15">
        <v>3</v>
      </c>
      <c r="F46" s="15">
        <v>1</v>
      </c>
      <c r="G46" s="15"/>
      <c r="H46" s="15">
        <v>1</v>
      </c>
      <c r="I46" s="15">
        <v>10</v>
      </c>
      <c r="J46" s="15">
        <v>16</v>
      </c>
      <c r="K46" s="15">
        <v>93</v>
      </c>
      <c r="L46" s="11">
        <f t="shared" si="16"/>
        <v>124</v>
      </c>
      <c r="M46" s="45">
        <v>3</v>
      </c>
      <c r="N46" s="50"/>
      <c r="O46" s="12">
        <f t="shared" si="17"/>
        <v>9.5</v>
      </c>
      <c r="P46" s="13">
        <f t="shared" si="18"/>
        <v>9.7050892648264906</v>
      </c>
      <c r="Q46" s="13">
        <f t="shared" si="19"/>
        <v>9.2949107351735094</v>
      </c>
      <c r="S46" s="14">
        <f t="shared" si="20"/>
        <v>167</v>
      </c>
      <c r="T46" s="14">
        <f t="shared" si="21"/>
        <v>1.1652139619982986</v>
      </c>
      <c r="U46" s="14">
        <f t="shared" si="22"/>
        <v>0.20508926482649079</v>
      </c>
      <c r="V46" s="27"/>
    </row>
    <row r="47" spans="1:22" ht="14.25" customHeight="1">
      <c r="A47" s="23" t="s">
        <v>39</v>
      </c>
      <c r="B47" s="15"/>
      <c r="C47" s="15"/>
      <c r="D47" s="15"/>
      <c r="E47" s="15"/>
      <c r="F47" s="15">
        <v>1</v>
      </c>
      <c r="G47" s="15">
        <v>1</v>
      </c>
      <c r="H47" s="15">
        <v>4</v>
      </c>
      <c r="I47" s="15">
        <v>16</v>
      </c>
      <c r="J47" s="15">
        <v>17</v>
      </c>
      <c r="K47" s="15">
        <v>84</v>
      </c>
      <c r="L47" s="11">
        <f t="shared" si="16"/>
        <v>123</v>
      </c>
      <c r="M47" s="45">
        <v>4</v>
      </c>
      <c r="N47" s="50"/>
      <c r="O47" s="12">
        <f t="shared" si="17"/>
        <v>9.4308943089430901</v>
      </c>
      <c r="P47" s="13">
        <f t="shared" si="18"/>
        <v>9.6048167579795791</v>
      </c>
      <c r="Q47" s="13">
        <f t="shared" si="19"/>
        <v>9.2569718599066011</v>
      </c>
      <c r="S47" s="14">
        <f t="shared" si="20"/>
        <v>118.16260162601628</v>
      </c>
      <c r="T47" s="14">
        <f t="shared" si="21"/>
        <v>0.98414730349035995</v>
      </c>
      <c r="U47" s="14">
        <f t="shared" si="22"/>
        <v>0.17392244903648924</v>
      </c>
      <c r="V47" s="27"/>
    </row>
    <row r="48" spans="1:22" ht="14.25" customHeight="1">
      <c r="A48" s="23" t="s">
        <v>40</v>
      </c>
      <c r="B48" s="15"/>
      <c r="C48" s="15"/>
      <c r="D48" s="15"/>
      <c r="E48" s="15">
        <v>1</v>
      </c>
      <c r="F48" s="15">
        <v>1</v>
      </c>
      <c r="G48" s="15">
        <v>2</v>
      </c>
      <c r="H48" s="15">
        <v>2</v>
      </c>
      <c r="I48" s="15">
        <v>16</v>
      </c>
      <c r="J48" s="15">
        <v>17</v>
      </c>
      <c r="K48" s="15">
        <v>69</v>
      </c>
      <c r="L48" s="11">
        <f t="shared" si="16"/>
        <v>108</v>
      </c>
      <c r="M48" s="45">
        <v>19</v>
      </c>
      <c r="N48" s="50"/>
      <c r="O48" s="12">
        <f t="shared" si="17"/>
        <v>9.3148148148148149</v>
      </c>
      <c r="P48" s="13">
        <f t="shared" si="18"/>
        <v>9.5315401650709628</v>
      </c>
      <c r="Q48" s="13">
        <f t="shared" si="19"/>
        <v>9.098089464558667</v>
      </c>
      <c r="S48" s="14">
        <f t="shared" si="20"/>
        <v>141.2962962962963</v>
      </c>
      <c r="T48" s="14">
        <f t="shared" si="21"/>
        <v>1.1491414767600401</v>
      </c>
      <c r="U48" s="14">
        <f t="shared" si="22"/>
        <v>0.21672535025614761</v>
      </c>
      <c r="V48" s="27"/>
    </row>
    <row r="49" spans="1:22">
      <c r="A49" s="23" t="s">
        <v>41</v>
      </c>
      <c r="B49" s="15"/>
      <c r="C49" s="15"/>
      <c r="D49" s="15"/>
      <c r="E49" s="15">
        <v>2</v>
      </c>
      <c r="F49" s="15">
        <v>1</v>
      </c>
      <c r="G49" s="15">
        <v>2</v>
      </c>
      <c r="H49" s="15">
        <v>4</v>
      </c>
      <c r="I49" s="15">
        <v>9</v>
      </c>
      <c r="J49" s="15">
        <v>21</v>
      </c>
      <c r="K49" s="15">
        <v>74</v>
      </c>
      <c r="L49" s="11">
        <f t="shared" si="16"/>
        <v>113</v>
      </c>
      <c r="M49" s="45">
        <v>14</v>
      </c>
      <c r="N49" s="50"/>
      <c r="O49" s="12">
        <f t="shared" si="17"/>
        <v>9.3274336283185839</v>
      </c>
      <c r="P49" s="13">
        <f t="shared" si="18"/>
        <v>9.5551801606308615</v>
      </c>
      <c r="Q49" s="13">
        <f t="shared" si="19"/>
        <v>9.0996870960063063</v>
      </c>
      <c r="S49" s="14">
        <f t="shared" si="20"/>
        <v>170.88495575221239</v>
      </c>
      <c r="T49" s="14">
        <f t="shared" si="21"/>
        <v>1.2352159865796331</v>
      </c>
      <c r="U49" s="14">
        <f t="shared" si="22"/>
        <v>0.22774653231227726</v>
      </c>
      <c r="V49" s="27"/>
    </row>
    <row r="50" spans="1:22">
      <c r="A50" s="23" t="s">
        <v>42</v>
      </c>
      <c r="B50" s="15"/>
      <c r="C50" s="15"/>
      <c r="D50" s="15"/>
      <c r="E50" s="15">
        <v>1</v>
      </c>
      <c r="F50" s="15"/>
      <c r="G50" s="15">
        <v>3</v>
      </c>
      <c r="H50" s="15">
        <v>6</v>
      </c>
      <c r="I50" s="15">
        <v>13</v>
      </c>
      <c r="J50" s="15">
        <v>30</v>
      </c>
      <c r="K50" s="15">
        <v>62</v>
      </c>
      <c r="L50" s="11">
        <f t="shared" si="16"/>
        <v>115</v>
      </c>
      <c r="M50" s="17">
        <v>12</v>
      </c>
      <c r="N50" s="50"/>
      <c r="O50" s="12">
        <f t="shared" si="17"/>
        <v>9.1999999999999993</v>
      </c>
      <c r="P50" s="13">
        <f t="shared" si="18"/>
        <v>9.4071177328277003</v>
      </c>
      <c r="Q50" s="13">
        <f t="shared" si="19"/>
        <v>8.9928822671722983</v>
      </c>
      <c r="S50" s="14">
        <f t="shared" si="20"/>
        <v>146.39999999999998</v>
      </c>
      <c r="T50" s="14">
        <f t="shared" si="21"/>
        <v>1.1332301294599387</v>
      </c>
      <c r="U50" s="14">
        <f t="shared" si="22"/>
        <v>0.20711773282770177</v>
      </c>
      <c r="V50" s="27"/>
    </row>
    <row r="51" spans="1:22">
      <c r="A51" s="37" t="s">
        <v>43</v>
      </c>
      <c r="B51" s="15"/>
      <c r="C51" s="15"/>
      <c r="D51" s="15"/>
      <c r="E51" s="15"/>
      <c r="F51" s="15">
        <v>2</v>
      </c>
      <c r="G51" s="15">
        <v>3</v>
      </c>
      <c r="H51" s="15">
        <v>2</v>
      </c>
      <c r="I51" s="15">
        <v>17</v>
      </c>
      <c r="J51" s="15">
        <v>23</v>
      </c>
      <c r="K51" s="15">
        <v>67</v>
      </c>
      <c r="L51" s="11">
        <f t="shared" si="16"/>
        <v>114</v>
      </c>
      <c r="M51" s="45">
        <v>13</v>
      </c>
      <c r="N51" s="50"/>
      <c r="O51" s="12">
        <f t="shared" si="17"/>
        <v>9.2543859649122808</v>
      </c>
      <c r="P51" s="13">
        <f t="shared" si="18"/>
        <v>9.4613372601533481</v>
      </c>
      <c r="Q51" s="13">
        <f t="shared" si="19"/>
        <v>9.0474346696712136</v>
      </c>
      <c r="S51" s="14">
        <f t="shared" si="20"/>
        <v>143.62280701754386</v>
      </c>
      <c r="T51" s="14">
        <f t="shared" si="21"/>
        <v>1.1273856004893152</v>
      </c>
      <c r="U51" s="14">
        <f t="shared" si="22"/>
        <v>0.20695129524106812</v>
      </c>
      <c r="V51" s="27"/>
    </row>
    <row r="52" spans="1:22">
      <c r="A52" s="22" t="s">
        <v>44</v>
      </c>
      <c r="B52" s="17">
        <f t="shared" ref="B52:K52" si="23">SUM(B42:B50)</f>
        <v>0</v>
      </c>
      <c r="C52" s="17">
        <f t="shared" si="23"/>
        <v>2</v>
      </c>
      <c r="D52" s="17">
        <f t="shared" si="23"/>
        <v>3</v>
      </c>
      <c r="E52" s="17">
        <f t="shared" si="23"/>
        <v>8</v>
      </c>
      <c r="F52" s="17">
        <f t="shared" si="23"/>
        <v>15</v>
      </c>
      <c r="G52" s="17">
        <f t="shared" si="23"/>
        <v>20</v>
      </c>
      <c r="H52" s="17">
        <f t="shared" si="23"/>
        <v>32</v>
      </c>
      <c r="I52" s="17">
        <f t="shared" si="23"/>
        <v>140</v>
      </c>
      <c r="J52" s="17">
        <f t="shared" si="23"/>
        <v>194</v>
      </c>
      <c r="K52" s="17">
        <f t="shared" si="23"/>
        <v>677</v>
      </c>
      <c r="L52" s="11">
        <f t="shared" si="16"/>
        <v>1091</v>
      </c>
      <c r="M52" s="45"/>
      <c r="N52" s="51"/>
      <c r="O52" s="12">
        <f>AVERAGE(O42:O50)</f>
        <v>9.2600079873260839</v>
      </c>
      <c r="P52" s="25">
        <f t="shared" si="18"/>
        <v>9.3340830575289235</v>
      </c>
      <c r="Q52" s="25">
        <f t="shared" si="19"/>
        <v>9.1859329171232442</v>
      </c>
      <c r="S52" s="14">
        <f t="shared" si="20"/>
        <v>1698.6316425621776</v>
      </c>
      <c r="T52" s="14">
        <f t="shared" si="21"/>
        <v>1.2483499724543468</v>
      </c>
      <c r="U52" s="14">
        <f t="shared" si="22"/>
        <v>7.4075070202840418E-2</v>
      </c>
      <c r="V52" s="27"/>
    </row>
    <row r="53" spans="1:22">
      <c r="A53" s="18"/>
      <c r="B53" s="18"/>
      <c r="C53" s="18"/>
      <c r="G53" s="19"/>
      <c r="H53" s="19"/>
      <c r="I53" s="19"/>
      <c r="P53" s="27"/>
      <c r="Q53" s="27"/>
      <c r="U53" s="27"/>
    </row>
    <row r="54" spans="1:22">
      <c r="A54" s="42"/>
      <c r="B54" s="38"/>
      <c r="C54" s="38"/>
      <c r="D54" s="38"/>
    </row>
    <row r="55" spans="1:22">
      <c r="A55" s="38"/>
      <c r="B55" s="43"/>
      <c r="C55" s="43"/>
      <c r="D55" s="38"/>
    </row>
    <row r="56" spans="1:22" s="26" customFormat="1" ht="15">
      <c r="A56" s="28" t="s">
        <v>45</v>
      </c>
    </row>
    <row r="57" spans="1:22" s="26" customFormat="1" ht="15">
      <c r="A57" s="28"/>
    </row>
    <row r="58" spans="1:22" s="26" customFormat="1" ht="20.25">
      <c r="A58" s="29" t="s">
        <v>0</v>
      </c>
    </row>
    <row r="59" spans="1:22" s="26" customFormat="1" ht="8.25" customHeight="1"/>
    <row r="60" spans="1:22" s="26" customFormat="1" ht="53.25" customHeight="1">
      <c r="A60" s="56" t="s">
        <v>46</v>
      </c>
      <c r="B60" s="57"/>
      <c r="C60" s="57"/>
      <c r="D60" s="57"/>
      <c r="E60" s="57"/>
      <c r="F60" s="57"/>
      <c r="G60" s="57"/>
      <c r="H60" s="57"/>
      <c r="I60" s="57"/>
      <c r="J60" s="57"/>
      <c r="K60" s="57"/>
      <c r="L60" s="57"/>
      <c r="M60" s="57"/>
      <c r="N60" s="57"/>
      <c r="O60" s="57"/>
      <c r="P60" s="57"/>
      <c r="Q60" s="57"/>
    </row>
    <row r="61" spans="1:22" s="26" customFormat="1" ht="27.75" customHeight="1">
      <c r="A61" s="56" t="s">
        <v>47</v>
      </c>
      <c r="B61" s="57"/>
      <c r="C61" s="57"/>
      <c r="D61" s="57"/>
      <c r="E61" s="57"/>
      <c r="F61" s="57"/>
      <c r="G61" s="57"/>
      <c r="H61" s="57"/>
      <c r="I61" s="57"/>
      <c r="J61" s="57"/>
      <c r="K61" s="57"/>
      <c r="L61" s="57"/>
      <c r="M61" s="57"/>
      <c r="N61" s="57"/>
      <c r="O61" s="57"/>
      <c r="P61" s="57"/>
      <c r="Q61" s="57"/>
    </row>
    <row r="62" spans="1:22" s="26" customFormat="1" ht="7.5" customHeight="1"/>
    <row r="63" spans="1:22" s="26" customFormat="1" ht="15">
      <c r="T63" s="28" t="s">
        <v>48</v>
      </c>
    </row>
    <row r="64" spans="1:22" s="26" customFormat="1" ht="15">
      <c r="T64" s="28" t="s">
        <v>49</v>
      </c>
    </row>
    <row r="65" spans="20:22" s="26" customFormat="1" ht="25.5">
      <c r="T65" s="30" t="s">
        <v>50</v>
      </c>
      <c r="U65" s="7" t="s">
        <v>8</v>
      </c>
      <c r="V65" s="31" t="s">
        <v>51</v>
      </c>
    </row>
    <row r="66" spans="20:22" s="26" customFormat="1" ht="25.5">
      <c r="T66" s="10" t="s">
        <v>14</v>
      </c>
      <c r="U66" s="32">
        <f t="shared" ref="U66:U74" si="24">O10</f>
        <v>9.0033594624860029</v>
      </c>
      <c r="V66" s="33">
        <f t="shared" ref="V66:V74" si="25">U10</f>
        <v>0.13027135964109599</v>
      </c>
    </row>
    <row r="67" spans="20:22" s="26" customFormat="1" ht="25.5">
      <c r="T67" s="10" t="s">
        <v>15</v>
      </c>
      <c r="U67" s="32">
        <f t="shared" si="24"/>
        <v>8.8841870824053455</v>
      </c>
      <c r="V67" s="33">
        <f t="shared" si="25"/>
        <v>0.13876964046577425</v>
      </c>
    </row>
    <row r="68" spans="20:22" s="26" customFormat="1" ht="25.5">
      <c r="T68" s="10" t="s">
        <v>16</v>
      </c>
      <c r="U68" s="32">
        <f t="shared" si="24"/>
        <v>8.3580786026200879</v>
      </c>
      <c r="V68" s="33">
        <f t="shared" si="25"/>
        <v>0.1516627562176181</v>
      </c>
    </row>
    <row r="69" spans="20:22" s="26" customFormat="1" ht="38.25">
      <c r="T69" s="10" t="s">
        <v>17</v>
      </c>
      <c r="U69" s="32">
        <f t="shared" si="24"/>
        <v>8.7657952069716778</v>
      </c>
      <c r="V69" s="33">
        <f t="shared" si="25"/>
        <v>0.14180650809652068</v>
      </c>
    </row>
    <row r="70" spans="20:22" s="26" customFormat="1" ht="25.5">
      <c r="T70" s="10" t="s">
        <v>18</v>
      </c>
      <c r="U70" s="32">
        <f t="shared" si="24"/>
        <v>8.2324561403508767</v>
      </c>
      <c r="V70" s="33">
        <f t="shared" si="25"/>
        <v>0.16057608895179451</v>
      </c>
    </row>
    <row r="71" spans="20:22" s="26" customFormat="1" ht="38.25">
      <c r="T71" s="10" t="s">
        <v>19</v>
      </c>
      <c r="U71" s="32">
        <f t="shared" si="24"/>
        <v>9.0332950631458093</v>
      </c>
      <c r="V71" s="33">
        <f t="shared" si="25"/>
        <v>0.12099866296913013</v>
      </c>
    </row>
    <row r="72" spans="20:22" s="26" customFormat="1" ht="14.25">
      <c r="T72" s="10" t="s">
        <v>20</v>
      </c>
      <c r="U72" s="32">
        <f t="shared" si="24"/>
        <v>8.9114942528735632</v>
      </c>
      <c r="V72" s="33">
        <f t="shared" si="25"/>
        <v>0.12968946940315657</v>
      </c>
    </row>
    <row r="73" spans="20:22" s="26" customFormat="1" ht="25.5">
      <c r="T73" s="36" t="s">
        <v>21</v>
      </c>
      <c r="U73" s="32">
        <f t="shared" si="24"/>
        <v>8.7977011494252881</v>
      </c>
      <c r="V73" s="33">
        <f t="shared" si="25"/>
        <v>0.13815424271756147</v>
      </c>
    </row>
    <row r="74" spans="20:22" s="26" customFormat="1" ht="14.25">
      <c r="T74" s="16" t="s">
        <v>22</v>
      </c>
      <c r="U74" s="32">
        <f t="shared" si="24"/>
        <v>8.7412379729790519</v>
      </c>
      <c r="V74" s="33">
        <f t="shared" si="25"/>
        <v>5.3450294232114767E-2</v>
      </c>
    </row>
    <row r="75" spans="20:22" s="26" customFormat="1" ht="14.25">
      <c r="U75" s="34"/>
      <c r="V75" s="34"/>
    </row>
    <row r="76" spans="20:22" s="26" customFormat="1" ht="14.25">
      <c r="U76" s="34"/>
      <c r="V76" s="34"/>
    </row>
    <row r="77" spans="20:22" s="26" customFormat="1" ht="15">
      <c r="T77" s="28" t="s">
        <v>52</v>
      </c>
      <c r="U77" s="34"/>
      <c r="V77" s="34"/>
    </row>
    <row r="78" spans="20:22" s="26" customFormat="1" ht="25.5">
      <c r="T78" s="30" t="s">
        <v>50</v>
      </c>
      <c r="U78" s="8" t="s">
        <v>8</v>
      </c>
      <c r="V78" s="35" t="s">
        <v>51</v>
      </c>
    </row>
    <row r="79" spans="20:22" s="26" customFormat="1" ht="14.25">
      <c r="T79" s="23" t="s">
        <v>25</v>
      </c>
      <c r="U79" s="32">
        <f t="shared" ref="U79:U87" si="26">O26</f>
        <v>9.4784482758620694</v>
      </c>
      <c r="V79" s="33">
        <f t="shared" ref="V79:V87" si="27">U26</f>
        <v>0.17513192226268573</v>
      </c>
    </row>
    <row r="80" spans="20:22" s="26" customFormat="1" ht="14.25">
      <c r="T80" s="23" t="s">
        <v>26</v>
      </c>
      <c r="U80" s="32">
        <f t="shared" si="26"/>
        <v>9.0422535211267601</v>
      </c>
      <c r="V80" s="33">
        <f t="shared" si="27"/>
        <v>0.37005506417933481</v>
      </c>
    </row>
    <row r="81" spans="20:22" s="26" customFormat="1" ht="25.5">
      <c r="T81" s="10" t="s">
        <v>27</v>
      </c>
      <c r="U81" s="32">
        <f t="shared" si="26"/>
        <v>9.4184397163120561</v>
      </c>
      <c r="V81" s="33">
        <f t="shared" si="27"/>
        <v>0.25353430450953202</v>
      </c>
    </row>
    <row r="82" spans="20:22" s="26" customFormat="1" ht="25.5">
      <c r="T82" s="10" t="s">
        <v>28</v>
      </c>
      <c r="U82" s="32">
        <f t="shared" si="26"/>
        <v>9.5751879699248121</v>
      </c>
      <c r="V82" s="33">
        <f t="shared" si="27"/>
        <v>0.15182825112781878</v>
      </c>
    </row>
    <row r="83" spans="20:22" s="26" customFormat="1" ht="25.5">
      <c r="T83" s="10" t="s">
        <v>29</v>
      </c>
      <c r="U83" s="32">
        <f t="shared" si="26"/>
        <v>9.435643564356436</v>
      </c>
      <c r="V83" s="33">
        <f t="shared" si="27"/>
        <v>0.21124695167666621</v>
      </c>
    </row>
    <row r="84" spans="20:22" s="26" customFormat="1" ht="14.25" customHeight="1">
      <c r="T84" s="23" t="s">
        <v>30</v>
      </c>
      <c r="U84" s="32">
        <f t="shared" si="26"/>
        <v>9.547892720306514</v>
      </c>
      <c r="V84" s="33">
        <f t="shared" si="27"/>
        <v>0.17200742638206856</v>
      </c>
    </row>
    <row r="85" spans="20:22" s="26" customFormat="1" ht="14.25" customHeight="1">
      <c r="T85" s="23" t="s">
        <v>31</v>
      </c>
      <c r="U85" s="32">
        <f t="shared" si="26"/>
        <v>9.5410447761194028</v>
      </c>
      <c r="V85" s="33">
        <f t="shared" si="27"/>
        <v>0.17378210429378879</v>
      </c>
    </row>
    <row r="86" spans="20:22" s="26" customFormat="1" ht="14.25">
      <c r="T86" s="37" t="s">
        <v>32</v>
      </c>
      <c r="U86" s="32">
        <f t="shared" si="26"/>
        <v>9.5342960288808669</v>
      </c>
      <c r="V86" s="33">
        <f t="shared" si="27"/>
        <v>0.17606359462046656</v>
      </c>
    </row>
    <row r="87" spans="20:22" s="26" customFormat="1" ht="14.25">
      <c r="T87" s="24" t="s">
        <v>22</v>
      </c>
      <c r="U87" s="32">
        <f t="shared" si="26"/>
        <v>9.4341300777154355</v>
      </c>
      <c r="V87" s="33">
        <f t="shared" si="27"/>
        <v>7.6558565572262247E-2</v>
      </c>
    </row>
    <row r="88" spans="20:22" s="26" customFormat="1" ht="14.25">
      <c r="T88" s="10"/>
      <c r="U88" s="32"/>
      <c r="V88" s="33"/>
    </row>
    <row r="89" spans="20:22" s="26" customFormat="1" ht="14.25">
      <c r="U89" s="34"/>
      <c r="V89" s="34"/>
    </row>
    <row r="90" spans="20:22" s="26" customFormat="1" ht="14.25">
      <c r="U90" s="34"/>
      <c r="V90" s="34"/>
    </row>
    <row r="91" spans="20:22" s="26" customFormat="1" ht="15">
      <c r="T91" s="28"/>
      <c r="U91" s="34"/>
      <c r="V91" s="34"/>
    </row>
    <row r="92" spans="20:22" s="26" customFormat="1" ht="15">
      <c r="T92" s="28" t="s">
        <v>53</v>
      </c>
      <c r="U92" s="34"/>
      <c r="V92" s="34"/>
    </row>
    <row r="93" spans="20:22" s="26" customFormat="1" ht="25.5">
      <c r="T93" s="30" t="s">
        <v>50</v>
      </c>
      <c r="U93" s="8" t="s">
        <v>8</v>
      </c>
      <c r="V93" s="35" t="s">
        <v>51</v>
      </c>
    </row>
    <row r="94" spans="20:22" s="26" customFormat="1" ht="14.25">
      <c r="T94" s="22" t="s">
        <v>34</v>
      </c>
      <c r="U94" s="32">
        <f t="shared" ref="U94:U104" si="28">O42</f>
        <v>8.9763779527559056</v>
      </c>
      <c r="V94" s="33">
        <f t="shared" ref="V94:V104" si="29">U42</f>
        <v>0.24641116748022115</v>
      </c>
    </row>
    <row r="95" spans="20:22" s="26" customFormat="1" ht="14.25">
      <c r="T95" s="23" t="s">
        <v>35</v>
      </c>
      <c r="U95" s="32">
        <f t="shared" si="28"/>
        <v>9.2362204724409445</v>
      </c>
      <c r="V95" s="33">
        <f t="shared" si="29"/>
        <v>0.20491440118652277</v>
      </c>
    </row>
    <row r="96" spans="20:22" s="26" customFormat="1" ht="38.25">
      <c r="T96" s="10" t="s">
        <v>36</v>
      </c>
      <c r="U96" s="32">
        <f t="shared" si="28"/>
        <v>8.9133858267716537</v>
      </c>
      <c r="V96" s="33">
        <f t="shared" si="29"/>
        <v>0.27457339351762999</v>
      </c>
    </row>
    <row r="97" spans="20:22" s="26" customFormat="1" ht="38.25">
      <c r="T97" s="10" t="s">
        <v>37</v>
      </c>
      <c r="U97" s="32">
        <f t="shared" si="28"/>
        <v>9.440944881889763</v>
      </c>
      <c r="V97" s="33">
        <f t="shared" si="29"/>
        <v>0.20279097467629814</v>
      </c>
    </row>
    <row r="98" spans="20:22" s="26" customFormat="1" ht="14.25">
      <c r="T98" s="23" t="s">
        <v>38</v>
      </c>
      <c r="U98" s="32">
        <f t="shared" si="28"/>
        <v>9.5</v>
      </c>
      <c r="V98" s="33">
        <f t="shared" si="29"/>
        <v>0.20508926482649079</v>
      </c>
    </row>
    <row r="99" spans="20:22" s="26" customFormat="1" ht="14.25">
      <c r="T99" s="23" t="s">
        <v>39</v>
      </c>
      <c r="U99" s="32">
        <f t="shared" si="28"/>
        <v>9.4308943089430901</v>
      </c>
      <c r="V99" s="33">
        <f t="shared" si="29"/>
        <v>0.17392244903648924</v>
      </c>
    </row>
    <row r="100" spans="20:22" s="26" customFormat="1" ht="14.25">
      <c r="T100" s="23" t="s">
        <v>40</v>
      </c>
      <c r="U100" s="32">
        <f t="shared" si="28"/>
        <v>9.3148148148148149</v>
      </c>
      <c r="V100" s="33">
        <f t="shared" si="29"/>
        <v>0.21672535025614761</v>
      </c>
    </row>
    <row r="101" spans="20:22" s="26" customFormat="1" ht="14.25">
      <c r="T101" s="23" t="s">
        <v>41</v>
      </c>
      <c r="U101" s="32">
        <f t="shared" si="28"/>
        <v>9.3274336283185839</v>
      </c>
      <c r="V101" s="33">
        <f t="shared" si="29"/>
        <v>0.22774653231227726</v>
      </c>
    </row>
    <row r="102" spans="20:22" s="26" customFormat="1" ht="14.25">
      <c r="T102" s="23" t="s">
        <v>42</v>
      </c>
      <c r="U102" s="32">
        <f t="shared" si="28"/>
        <v>9.1999999999999993</v>
      </c>
      <c r="V102" s="33">
        <f t="shared" si="29"/>
        <v>0.20711773282770177</v>
      </c>
    </row>
    <row r="103" spans="20:22" s="26" customFormat="1" ht="14.25">
      <c r="T103" s="37" t="s">
        <v>43</v>
      </c>
      <c r="U103" s="32">
        <f t="shared" si="28"/>
        <v>9.2543859649122808</v>
      </c>
      <c r="V103" s="33">
        <f t="shared" si="29"/>
        <v>0.20695129524106812</v>
      </c>
    </row>
    <row r="104" spans="20:22" s="26" customFormat="1" ht="14.25">
      <c r="T104" s="22" t="s">
        <v>44</v>
      </c>
      <c r="U104" s="32">
        <f t="shared" si="28"/>
        <v>9.2600079873260839</v>
      </c>
      <c r="V104" s="33">
        <f t="shared" si="29"/>
        <v>7.4075070202840418E-2</v>
      </c>
    </row>
    <row r="105" spans="20:22" s="26" customFormat="1" ht="14.25"/>
    <row r="106" spans="20:22" s="26" customFormat="1" ht="14.25"/>
    <row r="107" spans="20:22" s="26" customFormat="1" ht="14.25"/>
    <row r="108" spans="20:22" s="26" customFormat="1" ht="14.25"/>
    <row r="109" spans="20:22" s="26" customFormat="1" ht="14.25"/>
    <row r="110" spans="20:22" s="26" customFormat="1" ht="14.25"/>
    <row r="111" spans="20:22" s="26" customFormat="1" ht="14.25"/>
    <row r="112" spans="20:22" s="26" customFormat="1" ht="14.25"/>
    <row r="113" spans="2:2" s="26" customFormat="1" ht="14.25"/>
    <row r="114" spans="2:2" s="26" customFormat="1" ht="14.25"/>
    <row r="115" spans="2:2" s="26" customFormat="1" ht="14.25"/>
    <row r="116" spans="2:2" s="26" customFormat="1" ht="15">
      <c r="B116" s="28"/>
    </row>
    <row r="117" spans="2:2" s="26" customFormat="1" ht="14.25"/>
    <row r="118" spans="2:2" s="26" customFormat="1" ht="14.25"/>
    <row r="119" spans="2:2" s="26" customFormat="1" ht="14.25"/>
    <row r="120" spans="2:2" s="26" customFormat="1" ht="14.25"/>
    <row r="121" spans="2:2" s="26" customFormat="1" ht="14.25"/>
    <row r="122" spans="2:2" s="26" customFormat="1" ht="14.25"/>
    <row r="123" spans="2:2" s="26" customFormat="1" ht="14.25"/>
    <row r="124" spans="2:2" s="26" customFormat="1" ht="14.25"/>
    <row r="125" spans="2:2" s="26" customFormat="1" ht="14.25"/>
    <row r="126" spans="2:2" s="26" customFormat="1" ht="14.25"/>
    <row r="127" spans="2:2" s="26" customFormat="1" ht="14.25"/>
    <row r="128" spans="2:2" s="26" customFormat="1" ht="14.25"/>
    <row r="129" spans="2:2" s="26" customFormat="1" ht="14.25"/>
    <row r="130" spans="2:2" s="26" customFormat="1" ht="14.25"/>
    <row r="131" spans="2:2" s="26" customFormat="1" ht="14.25"/>
    <row r="132" spans="2:2" s="26" customFormat="1" ht="14.25"/>
    <row r="133" spans="2:2" s="26" customFormat="1" ht="14.25"/>
    <row r="134" spans="2:2" s="26" customFormat="1" ht="14.25"/>
    <row r="135" spans="2:2" s="26" customFormat="1" ht="14.25"/>
    <row r="136" spans="2:2" s="26" customFormat="1" ht="14.25"/>
    <row r="137" spans="2:2" s="26" customFormat="1" ht="14.25"/>
    <row r="138" spans="2:2" s="26" customFormat="1" ht="15">
      <c r="B138" s="28"/>
    </row>
    <row r="139" spans="2:2" s="26" customFormat="1" ht="14.25"/>
    <row r="140" spans="2:2" s="26" customFormat="1" ht="14.25"/>
    <row r="141" spans="2:2" s="26" customFormat="1" ht="14.25"/>
    <row r="142" spans="2:2" s="26" customFormat="1" ht="14.25"/>
    <row r="143" spans="2:2" s="26" customFormat="1" ht="14.25"/>
    <row r="144" spans="2:2"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row r="155" s="26" customFormat="1" ht="14.25"/>
    <row r="156" s="26" customFormat="1" ht="14.25"/>
    <row r="157" s="26" customFormat="1" ht="14.25"/>
    <row r="158" s="26" customFormat="1" ht="14.25"/>
    <row r="159" s="26" customFormat="1" ht="14.25"/>
    <row r="160" s="26" customFormat="1" ht="14.25"/>
    <row r="161" spans="1:22" s="26" customFormat="1" ht="14.25"/>
    <row r="162" spans="1:22" s="26" customFormat="1" ht="14.25"/>
    <row r="163" spans="1:22" s="26" customFormat="1" ht="14.25">
      <c r="K163" s="2"/>
      <c r="L163" s="2"/>
      <c r="M163" s="2"/>
      <c r="N163" s="2"/>
    </row>
    <row r="164" spans="1:22" s="26" customFormat="1" ht="14.25">
      <c r="K164" s="2"/>
      <c r="L164" s="2"/>
      <c r="M164" s="2"/>
      <c r="N164" s="2"/>
    </row>
    <row r="165" spans="1:22" s="26" customFormat="1" ht="14.25">
      <c r="K165" s="2"/>
      <c r="L165" s="2"/>
      <c r="M165" s="2"/>
      <c r="N165" s="2"/>
    </row>
    <row r="166" spans="1:22" s="26" customFormat="1" ht="14.25">
      <c r="K166" s="2"/>
      <c r="L166" s="2"/>
      <c r="M166" s="2"/>
      <c r="N166" s="2"/>
    </row>
    <row r="167" spans="1:22" ht="14.25">
      <c r="A167" s="26"/>
      <c r="T167" s="26"/>
      <c r="U167" s="26"/>
      <c r="V167" s="26"/>
    </row>
    <row r="168" spans="1:22" ht="14.25">
      <c r="T168" s="26"/>
      <c r="U168" s="26"/>
      <c r="V168" s="26"/>
    </row>
    <row r="169" spans="1:22" ht="14.25">
      <c r="T169" s="26"/>
      <c r="U169" s="26"/>
      <c r="V169" s="26"/>
    </row>
    <row r="170" spans="1:22" ht="14.25">
      <c r="T170" s="26"/>
      <c r="U170" s="26"/>
      <c r="V170" s="26"/>
    </row>
    <row r="171" spans="1:22" ht="14.25">
      <c r="T171" s="26"/>
      <c r="U171" s="26"/>
      <c r="V171" s="26"/>
    </row>
    <row r="172" spans="1:22" ht="14.25">
      <c r="T172" s="26"/>
      <c r="U172" s="26"/>
      <c r="V172" s="26"/>
    </row>
    <row r="173" spans="1:22" ht="14.25">
      <c r="T173" s="26"/>
      <c r="U173" s="26"/>
      <c r="V173" s="26"/>
    </row>
    <row r="174" spans="1:22" ht="14.25">
      <c r="T174" s="26"/>
      <c r="U174" s="26"/>
      <c r="V174" s="26"/>
    </row>
    <row r="175" spans="1:22" ht="14.25">
      <c r="T175" s="26"/>
      <c r="U175" s="26"/>
      <c r="V175" s="26"/>
    </row>
  </sheetData>
  <sheetProtection selectLockedCells="1"/>
  <mergeCells count="3">
    <mergeCell ref="A60:Q60"/>
    <mergeCell ref="A61:Q61"/>
    <mergeCell ref="B3:E3"/>
  </mergeCells>
  <pageMargins left="0.74803149606299213" right="0.74803149606299213" top="0.59055118110236227" bottom="0.59055118110236227" header="0.51181102362204722" footer="0.51181102362204722"/>
  <pageSetup paperSize="9" scale="67" fitToHeight="4" orientation="landscape"/>
  <headerFooter alignWithMargins="0"/>
  <rowBreaks count="3" manualBreakCount="3">
    <brk id="54" max="1048575" man="1"/>
    <brk id="84" max="1048575" man="1"/>
    <brk id="107" max="1048575"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topLeftCell="A108" zoomScale="85" zoomScaleNormal="100" zoomScaleSheetLayoutView="85" workbookViewId="0">
      <selection activeCell="A60" sqref="A60:Q60"/>
    </sheetView>
  </sheetViews>
  <sheetFormatPr defaultRowHeight="12.75"/>
  <cols>
    <col min="1" max="1" width="41.25" style="2" customWidth="1"/>
    <col min="2" max="2" width="9.5" style="2" customWidth="1"/>
    <col min="3" max="3" width="9.625" style="2" customWidth="1"/>
    <col min="4" max="4" width="8.75" style="2" customWidth="1"/>
    <col min="5" max="11" width="6.125" style="2" customWidth="1"/>
    <col min="12" max="12" width="7.5" style="2" bestFit="1" customWidth="1"/>
    <col min="13" max="13" width="7.5" style="2" customWidth="1"/>
    <col min="14" max="14" width="3.625" style="2" customWidth="1"/>
    <col min="15" max="16" width="8.875" style="2" customWidth="1"/>
    <col min="17" max="17" width="9.125" style="2" bestFit="1" customWidth="1"/>
    <col min="18" max="18" width="4.125" style="2" customWidth="1"/>
    <col min="19" max="19" width="13.25" style="2" customWidth="1"/>
    <col min="20" max="20" width="17.75" style="2" customWidth="1"/>
    <col min="21" max="21" width="12.5" style="2" customWidth="1"/>
    <col min="22" max="22" width="14.375" style="2" customWidth="1"/>
    <col min="23" max="23" width="9" style="2" customWidth="1"/>
    <col min="24" max="16384" width="9" style="2"/>
  </cols>
  <sheetData>
    <row r="1" spans="1:21">
      <c r="A1" s="1" t="s">
        <v>0</v>
      </c>
    </row>
    <row r="2" spans="1:21">
      <c r="B2" s="1"/>
    </row>
    <row r="3" spans="1:21">
      <c r="A3" s="1" t="s">
        <v>1</v>
      </c>
      <c r="B3" s="53" t="s">
        <v>2</v>
      </c>
      <c r="C3" s="54"/>
      <c r="D3" s="54"/>
      <c r="E3" s="55"/>
    </row>
    <row r="4" spans="1:21">
      <c r="B4" s="1"/>
    </row>
    <row r="6" spans="1:21">
      <c r="A6" s="3" t="s">
        <v>54</v>
      </c>
    </row>
    <row r="7" spans="1:21">
      <c r="A7" s="4"/>
      <c r="B7" s="4"/>
      <c r="C7" s="4"/>
      <c r="D7" s="4"/>
      <c r="E7" s="4"/>
      <c r="F7" s="4"/>
      <c r="G7" s="4"/>
      <c r="H7" s="4"/>
      <c r="I7" s="4"/>
      <c r="J7" s="4"/>
      <c r="K7" s="4"/>
      <c r="L7" s="4"/>
      <c r="M7" s="4"/>
      <c r="N7" s="4"/>
    </row>
    <row r="8" spans="1:21">
      <c r="A8" s="5" t="s">
        <v>4</v>
      </c>
      <c r="B8" s="4"/>
      <c r="C8" s="4"/>
      <c r="D8" s="4"/>
      <c r="E8" s="4"/>
      <c r="F8" s="4"/>
      <c r="G8" s="4"/>
      <c r="H8" s="4"/>
      <c r="S8" s="1" t="s">
        <v>5</v>
      </c>
    </row>
    <row r="9" spans="1:21" ht="25.5">
      <c r="A9" s="6"/>
      <c r="B9" s="7">
        <v>1</v>
      </c>
      <c r="C9" s="7">
        <v>2</v>
      </c>
      <c r="D9" s="7">
        <v>3</v>
      </c>
      <c r="E9" s="7">
        <v>4</v>
      </c>
      <c r="F9" s="7">
        <v>5</v>
      </c>
      <c r="G9" s="8">
        <v>6</v>
      </c>
      <c r="H9" s="7">
        <v>7</v>
      </c>
      <c r="I9" s="7">
        <v>8</v>
      </c>
      <c r="J9" s="7">
        <v>9</v>
      </c>
      <c r="K9" s="7">
        <v>10</v>
      </c>
      <c r="L9" s="44" t="s">
        <v>6</v>
      </c>
      <c r="M9" s="44" t="s">
        <v>7</v>
      </c>
      <c r="N9" s="46"/>
      <c r="O9" s="7" t="s">
        <v>8</v>
      </c>
      <c r="P9" s="7" t="s">
        <v>9</v>
      </c>
      <c r="Q9" s="7" t="s">
        <v>10</v>
      </c>
      <c r="S9" s="9" t="s">
        <v>11</v>
      </c>
      <c r="T9" s="9" t="s">
        <v>12</v>
      </c>
      <c r="U9" s="9" t="s">
        <v>13</v>
      </c>
    </row>
    <row r="10" spans="1:21">
      <c r="A10" s="10" t="s">
        <v>14</v>
      </c>
      <c r="B10" s="15">
        <v>22</v>
      </c>
      <c r="C10" s="15">
        <v>6</v>
      </c>
      <c r="D10" s="15">
        <v>11</v>
      </c>
      <c r="E10" s="15">
        <v>10</v>
      </c>
      <c r="F10" s="15">
        <v>20</v>
      </c>
      <c r="G10" s="15">
        <v>13</v>
      </c>
      <c r="H10" s="15">
        <v>38</v>
      </c>
      <c r="I10" s="15">
        <v>87</v>
      </c>
      <c r="J10" s="15">
        <v>106</v>
      </c>
      <c r="K10" s="15">
        <v>596</v>
      </c>
      <c r="L10" s="45">
        <f t="shared" ref="L10:L17" si="0">SUM(B10:K10)</f>
        <v>909</v>
      </c>
      <c r="M10" s="45">
        <v>23</v>
      </c>
      <c r="N10" s="47"/>
      <c r="O10" s="12">
        <f t="shared" ref="O10:O17" si="1">(B10*1+C10*2+D10*3+E10*4+F10*5+G10*6+H10*7+I10*8+J10*9+K10*10)/(SUM(B10:K10))</f>
        <v>8.9779977997799776</v>
      </c>
      <c r="P10" s="13">
        <f t="shared" ref="P10:P17" si="2">O10+U10</f>
        <v>9.1077907525216393</v>
      </c>
      <c r="Q10" s="13">
        <f t="shared" ref="Q10:Q17" si="3">O10-U10</f>
        <v>8.8482048470383159</v>
      </c>
      <c r="S10" s="14">
        <f t="shared" ref="S10:S18" si="4">((1-O10)^2)*B10+((2-O10))^2*C10+((3-O10))^2*D10+((4-O10)^2)*E10+((5-O10)^2)*F10+((6-O10)^2)*G10+((7-O10))^2*H10+((8-O10))^2*I10+((9-O10)^2)*J10+((10-O10)^2)*K10</f>
        <v>3619.5599559955999</v>
      </c>
      <c r="T10" s="14">
        <f t="shared" ref="T10:T18" si="5">SQRT((S10)/(L10-1))</f>
        <v>1.9965719398529997</v>
      </c>
      <c r="U10" s="14">
        <f t="shared" ref="U10:U18" si="6">CONFIDENCE(0.05,T10,L10)</f>
        <v>0.12979295274166119</v>
      </c>
    </row>
    <row r="11" spans="1:21">
      <c r="A11" s="10" t="s">
        <v>15</v>
      </c>
      <c r="B11" s="15">
        <v>35</v>
      </c>
      <c r="C11" s="15">
        <v>9</v>
      </c>
      <c r="D11" s="15">
        <v>8</v>
      </c>
      <c r="E11" s="15">
        <v>10</v>
      </c>
      <c r="F11" s="15">
        <v>27</v>
      </c>
      <c r="G11" s="15">
        <v>11</v>
      </c>
      <c r="H11" s="15">
        <v>29</v>
      </c>
      <c r="I11" s="15">
        <v>76</v>
      </c>
      <c r="J11" s="15">
        <v>82</v>
      </c>
      <c r="K11" s="15">
        <v>604</v>
      </c>
      <c r="L11" s="45">
        <f t="shared" si="0"/>
        <v>891</v>
      </c>
      <c r="M11" s="45">
        <v>41</v>
      </c>
      <c r="N11" s="47"/>
      <c r="O11" s="12">
        <f t="shared" si="1"/>
        <v>8.8742985409652082</v>
      </c>
      <c r="P11" s="13">
        <f t="shared" si="2"/>
        <v>9.0224668832291481</v>
      </c>
      <c r="Q11" s="13">
        <f t="shared" si="3"/>
        <v>8.7261301987012683</v>
      </c>
      <c r="S11" s="14">
        <f t="shared" si="4"/>
        <v>4531.9214365881035</v>
      </c>
      <c r="T11" s="14">
        <f t="shared" si="5"/>
        <v>2.2565563493881915</v>
      </c>
      <c r="U11" s="14">
        <f t="shared" si="6"/>
        <v>0.14816834226394041</v>
      </c>
    </row>
    <row r="12" spans="1:21">
      <c r="A12" s="10" t="s">
        <v>16</v>
      </c>
      <c r="B12" s="15">
        <v>38</v>
      </c>
      <c r="C12" s="15">
        <v>16</v>
      </c>
      <c r="D12" s="15">
        <v>20</v>
      </c>
      <c r="E12" s="15">
        <v>13</v>
      </c>
      <c r="F12" s="15">
        <v>35</v>
      </c>
      <c r="G12" s="15">
        <v>18</v>
      </c>
      <c r="H12" s="15">
        <v>65</v>
      </c>
      <c r="I12" s="15">
        <v>141</v>
      </c>
      <c r="J12" s="15">
        <v>114</v>
      </c>
      <c r="K12" s="15">
        <v>468</v>
      </c>
      <c r="L12" s="45">
        <f t="shared" si="0"/>
        <v>928</v>
      </c>
      <c r="M12" s="45">
        <v>4</v>
      </c>
      <c r="N12" s="47"/>
      <c r="O12" s="12">
        <f t="shared" si="1"/>
        <v>8.3556034482758612</v>
      </c>
      <c r="P12" s="13">
        <f t="shared" si="2"/>
        <v>8.5118444104210162</v>
      </c>
      <c r="Q12" s="13">
        <f t="shared" si="3"/>
        <v>8.1993624861307062</v>
      </c>
      <c r="S12" s="14">
        <f t="shared" si="4"/>
        <v>5466.6508620689647</v>
      </c>
      <c r="T12" s="14">
        <f t="shared" si="5"/>
        <v>2.4284032297024085</v>
      </c>
      <c r="U12" s="14">
        <f t="shared" si="6"/>
        <v>0.15624096214515426</v>
      </c>
    </row>
    <row r="13" spans="1:21">
      <c r="A13" s="10" t="s">
        <v>17</v>
      </c>
      <c r="B13" s="15">
        <v>30</v>
      </c>
      <c r="C13" s="15">
        <v>8</v>
      </c>
      <c r="D13" s="15">
        <v>9</v>
      </c>
      <c r="E13" s="15">
        <v>14</v>
      </c>
      <c r="F13" s="15">
        <v>39</v>
      </c>
      <c r="G13" s="15">
        <v>20</v>
      </c>
      <c r="H13" s="15">
        <v>42</v>
      </c>
      <c r="I13" s="15">
        <v>70</v>
      </c>
      <c r="J13" s="15">
        <v>110</v>
      </c>
      <c r="K13" s="15">
        <v>586</v>
      </c>
      <c r="L13" s="45">
        <f t="shared" si="0"/>
        <v>928</v>
      </c>
      <c r="M13" s="45">
        <v>4</v>
      </c>
      <c r="N13" s="47"/>
      <c r="O13" s="12">
        <f t="shared" si="1"/>
        <v>8.7801724137931032</v>
      </c>
      <c r="P13" s="13">
        <f t="shared" si="2"/>
        <v>8.9230131860476511</v>
      </c>
      <c r="Q13" s="13">
        <f t="shared" si="3"/>
        <v>8.6373316415385553</v>
      </c>
      <c r="S13" s="14">
        <f t="shared" si="4"/>
        <v>4569.1551724137926</v>
      </c>
      <c r="T13" s="14">
        <f t="shared" si="5"/>
        <v>2.2201283703941317</v>
      </c>
      <c r="U13" s="14">
        <f t="shared" si="6"/>
        <v>0.14284077225454883</v>
      </c>
    </row>
    <row r="14" spans="1:21" ht="13.5" customHeight="1">
      <c r="A14" s="10" t="s">
        <v>18</v>
      </c>
      <c r="B14" s="15">
        <v>37</v>
      </c>
      <c r="C14" s="15">
        <v>10</v>
      </c>
      <c r="D14" s="15">
        <v>13</v>
      </c>
      <c r="E14" s="15">
        <v>22</v>
      </c>
      <c r="F14" s="15">
        <v>39</v>
      </c>
      <c r="G14" s="15">
        <v>32</v>
      </c>
      <c r="H14" s="15">
        <v>56</v>
      </c>
      <c r="I14" s="15">
        <v>140</v>
      </c>
      <c r="J14" s="15">
        <v>111</v>
      </c>
      <c r="K14" s="15">
        <v>461</v>
      </c>
      <c r="L14" s="45">
        <f t="shared" si="0"/>
        <v>921</v>
      </c>
      <c r="M14" s="45">
        <v>11</v>
      </c>
      <c r="N14" s="47"/>
      <c r="O14" s="12">
        <f t="shared" si="1"/>
        <v>8.3517915309446256</v>
      </c>
      <c r="P14" s="13">
        <f t="shared" si="2"/>
        <v>8.5057167842730976</v>
      </c>
      <c r="Q14" s="13">
        <f t="shared" si="3"/>
        <v>8.1978662776161535</v>
      </c>
      <c r="S14" s="14">
        <f t="shared" si="4"/>
        <v>5226.0195439739409</v>
      </c>
      <c r="T14" s="14">
        <f t="shared" si="5"/>
        <v>2.3833707277842091</v>
      </c>
      <c r="U14" s="14">
        <f t="shared" si="6"/>
        <v>0.15392525332847284</v>
      </c>
    </row>
    <row r="15" spans="1:21" ht="13.5" customHeight="1">
      <c r="A15" s="10" t="s">
        <v>19</v>
      </c>
      <c r="B15" s="15">
        <v>16</v>
      </c>
      <c r="C15" s="15">
        <v>3</v>
      </c>
      <c r="D15" s="15">
        <v>5</v>
      </c>
      <c r="E15" s="15">
        <v>8</v>
      </c>
      <c r="F15" s="15">
        <v>28</v>
      </c>
      <c r="G15" s="15">
        <v>14</v>
      </c>
      <c r="H15" s="15">
        <v>30</v>
      </c>
      <c r="I15" s="15">
        <v>76</v>
      </c>
      <c r="J15" s="15">
        <v>115</v>
      </c>
      <c r="K15" s="15">
        <v>576</v>
      </c>
      <c r="L15" s="45">
        <f t="shared" si="0"/>
        <v>871</v>
      </c>
      <c r="M15" s="45">
        <v>61</v>
      </c>
      <c r="N15" s="47"/>
      <c r="O15" s="12">
        <f t="shared" si="1"/>
        <v>9.0769230769230766</v>
      </c>
      <c r="P15" s="13">
        <f t="shared" si="2"/>
        <v>9.1980015623155253</v>
      </c>
      <c r="Q15" s="13">
        <f t="shared" si="3"/>
        <v>8.955844591530628</v>
      </c>
      <c r="S15" s="14">
        <f t="shared" si="4"/>
        <v>2891.8461538461543</v>
      </c>
      <c r="T15" s="14">
        <f t="shared" si="5"/>
        <v>1.8231733588375216</v>
      </c>
      <c r="U15" s="14">
        <f t="shared" si="6"/>
        <v>0.12107848539244828</v>
      </c>
    </row>
    <row r="16" spans="1:21">
      <c r="A16" s="10" t="s">
        <v>20</v>
      </c>
      <c r="B16" s="15">
        <v>12</v>
      </c>
      <c r="C16" s="15">
        <v>6</v>
      </c>
      <c r="D16" s="15">
        <v>10</v>
      </c>
      <c r="E16" s="15">
        <v>8</v>
      </c>
      <c r="F16" s="15">
        <v>32</v>
      </c>
      <c r="G16" s="15">
        <v>19</v>
      </c>
      <c r="H16" s="15">
        <v>33</v>
      </c>
      <c r="I16" s="15">
        <v>89</v>
      </c>
      <c r="J16" s="15">
        <v>119</v>
      </c>
      <c r="K16" s="15">
        <v>542</v>
      </c>
      <c r="L16" s="45">
        <f t="shared" si="0"/>
        <v>870</v>
      </c>
      <c r="M16" s="45">
        <v>62</v>
      </c>
      <c r="N16" s="47"/>
      <c r="O16" s="12">
        <f t="shared" si="1"/>
        <v>8.9586206896551719</v>
      </c>
      <c r="P16" s="13">
        <f t="shared" si="2"/>
        <v>9.0834454651271415</v>
      </c>
      <c r="Q16" s="13">
        <f t="shared" si="3"/>
        <v>8.8337959141832023</v>
      </c>
      <c r="S16" s="14">
        <f t="shared" si="4"/>
        <v>3066.5103448275863</v>
      </c>
      <c r="T16" s="14">
        <f t="shared" si="5"/>
        <v>1.878504885259628</v>
      </c>
      <c r="U16" s="14">
        <f t="shared" si="6"/>
        <v>0.12482477547197002</v>
      </c>
    </row>
    <row r="17" spans="1:21">
      <c r="A17" s="36" t="s">
        <v>21</v>
      </c>
      <c r="B17" s="15">
        <v>23</v>
      </c>
      <c r="C17" s="15">
        <v>5</v>
      </c>
      <c r="D17" s="15">
        <v>13</v>
      </c>
      <c r="E17" s="15">
        <v>18</v>
      </c>
      <c r="F17" s="15">
        <v>26</v>
      </c>
      <c r="G17" s="15">
        <v>21</v>
      </c>
      <c r="H17" s="15">
        <v>31</v>
      </c>
      <c r="I17" s="15">
        <v>83</v>
      </c>
      <c r="J17" s="15">
        <v>110</v>
      </c>
      <c r="K17" s="15">
        <v>539</v>
      </c>
      <c r="L17" s="45">
        <f t="shared" si="0"/>
        <v>869</v>
      </c>
      <c r="M17" s="45">
        <v>63</v>
      </c>
      <c r="N17" s="47"/>
      <c r="O17" s="12">
        <f t="shared" si="1"/>
        <v>8.815880322209436</v>
      </c>
      <c r="P17" s="13">
        <f t="shared" si="2"/>
        <v>8.9578305740324389</v>
      </c>
      <c r="Q17" s="13">
        <f t="shared" si="3"/>
        <v>8.673930070386433</v>
      </c>
      <c r="S17" s="14">
        <f t="shared" si="4"/>
        <v>3956.5408515535091</v>
      </c>
      <c r="T17" s="14">
        <f t="shared" si="5"/>
        <v>2.1350004186191729</v>
      </c>
      <c r="U17" s="14">
        <f t="shared" si="6"/>
        <v>0.14195025182300344</v>
      </c>
    </row>
    <row r="18" spans="1:21">
      <c r="A18" s="16" t="s">
        <v>22</v>
      </c>
      <c r="B18" s="17">
        <f t="shared" ref="B18:L18" si="7">SUM(B10:B16)</f>
        <v>190</v>
      </c>
      <c r="C18" s="17">
        <f t="shared" si="7"/>
        <v>58</v>
      </c>
      <c r="D18" s="17">
        <f t="shared" si="7"/>
        <v>76</v>
      </c>
      <c r="E18" s="17">
        <f t="shared" si="7"/>
        <v>85</v>
      </c>
      <c r="F18" s="17">
        <f t="shared" si="7"/>
        <v>220</v>
      </c>
      <c r="G18" s="17">
        <f t="shared" si="7"/>
        <v>127</v>
      </c>
      <c r="H18" s="17">
        <f t="shared" si="7"/>
        <v>293</v>
      </c>
      <c r="I18" s="17">
        <f t="shared" si="7"/>
        <v>679</v>
      </c>
      <c r="J18" s="17">
        <f t="shared" si="7"/>
        <v>757</v>
      </c>
      <c r="K18" s="17">
        <f t="shared" si="7"/>
        <v>3833</v>
      </c>
      <c r="L18" s="17">
        <f t="shared" si="7"/>
        <v>6318</v>
      </c>
      <c r="M18" s="17"/>
      <c r="N18" s="48"/>
      <c r="O18" s="12">
        <f>AVERAGE(O10:O16)</f>
        <v>8.7679153571910042</v>
      </c>
      <c r="P18" s="12">
        <f>AVERAGE(P10:P16)</f>
        <v>8.907468434847889</v>
      </c>
      <c r="Q18" s="12">
        <f>AVERAGE(Q10:Q16)</f>
        <v>8.6283622795341195</v>
      </c>
      <c r="S18" s="14">
        <f t="shared" si="4"/>
        <v>29854.054283633719</v>
      </c>
      <c r="T18" s="14">
        <f t="shared" si="5"/>
        <v>2.1739333279189537</v>
      </c>
      <c r="U18" s="14">
        <f t="shared" si="6"/>
        <v>5.3604901320256318E-2</v>
      </c>
    </row>
    <row r="19" spans="1:21">
      <c r="A19" s="18"/>
      <c r="B19" s="18"/>
      <c r="C19" s="18"/>
      <c r="G19" s="19"/>
      <c r="H19" s="19"/>
      <c r="I19" s="19"/>
      <c r="P19" s="20"/>
      <c r="Q19" s="20"/>
      <c r="U19" s="21"/>
    </row>
    <row r="22" spans="1:21">
      <c r="A22" s="3" t="s">
        <v>55</v>
      </c>
    </row>
    <row r="23" spans="1:21">
      <c r="A23" s="4"/>
      <c r="B23" s="4"/>
      <c r="C23" s="4"/>
      <c r="D23" s="4"/>
      <c r="E23" s="4"/>
      <c r="F23" s="4"/>
      <c r="G23" s="4"/>
      <c r="H23" s="4"/>
      <c r="I23" s="4"/>
      <c r="J23" s="4"/>
      <c r="K23" s="4"/>
      <c r="L23" s="4"/>
      <c r="M23" s="4"/>
      <c r="N23" s="4"/>
    </row>
    <row r="24" spans="1:21">
      <c r="A24" s="5" t="s">
        <v>24</v>
      </c>
      <c r="B24" s="4"/>
      <c r="C24" s="4"/>
      <c r="D24" s="4"/>
      <c r="E24" s="4"/>
      <c r="F24" s="4"/>
      <c r="G24" s="4"/>
      <c r="H24" s="4"/>
      <c r="N24" s="1"/>
      <c r="S24" s="1" t="s">
        <v>5</v>
      </c>
    </row>
    <row r="25" spans="1:21" ht="25.5">
      <c r="A25" s="6"/>
      <c r="B25" s="7">
        <v>1</v>
      </c>
      <c r="C25" s="7">
        <v>2</v>
      </c>
      <c r="D25" s="7">
        <v>3</v>
      </c>
      <c r="E25" s="7">
        <v>4</v>
      </c>
      <c r="F25" s="7">
        <v>5</v>
      </c>
      <c r="G25" s="8">
        <v>6</v>
      </c>
      <c r="H25" s="7">
        <v>7</v>
      </c>
      <c r="I25" s="7">
        <v>8</v>
      </c>
      <c r="J25" s="7">
        <v>9</v>
      </c>
      <c r="K25" s="7">
        <v>10</v>
      </c>
      <c r="L25" s="8" t="s">
        <v>6</v>
      </c>
      <c r="M25" s="44" t="s">
        <v>7</v>
      </c>
      <c r="N25" s="49"/>
      <c r="O25" s="7" t="s">
        <v>8</v>
      </c>
      <c r="P25" s="7" t="s">
        <v>9</v>
      </c>
      <c r="Q25" s="7" t="s">
        <v>10</v>
      </c>
      <c r="S25" s="9" t="s">
        <v>11</v>
      </c>
      <c r="T25" s="9" t="s">
        <v>12</v>
      </c>
      <c r="U25" s="9" t="s">
        <v>13</v>
      </c>
    </row>
    <row r="26" spans="1:21">
      <c r="A26" s="23" t="s">
        <v>25</v>
      </c>
      <c r="B26" s="15">
        <v>1</v>
      </c>
      <c r="C26" s="15"/>
      <c r="D26" s="15"/>
      <c r="E26" s="15"/>
      <c r="F26" s="15"/>
      <c r="G26" s="15">
        <v>1</v>
      </c>
      <c r="H26" s="15">
        <v>8</v>
      </c>
      <c r="I26" s="15">
        <v>23</v>
      </c>
      <c r="J26" s="15">
        <v>25</v>
      </c>
      <c r="K26" s="15">
        <v>218</v>
      </c>
      <c r="L26" s="11">
        <f t="shared" ref="L26:L33" si="8">SUM(B26:K26)</f>
        <v>276</v>
      </c>
      <c r="M26" s="45">
        <v>87</v>
      </c>
      <c r="N26" s="50"/>
      <c r="O26" s="12">
        <f t="shared" ref="O26:O33" si="9">(B26*1+C26*2+D26*3+E26*4+F26*5+G26*6+H26*7+I26*8+J26*9+K26*10)/(SUM(B26:K26))</f>
        <v>9.6086956521739122</v>
      </c>
      <c r="P26" s="13">
        <f t="shared" ref="P26:P33" si="10">O26+U26</f>
        <v>9.7197638772726087</v>
      </c>
      <c r="Q26" s="13">
        <f t="shared" ref="Q26:Q33" si="11">O26-U26</f>
        <v>9.4976274270752157</v>
      </c>
      <c r="S26" s="14">
        <f t="shared" ref="S26:S34" si="12">((1-O26)^2)*B26+((2-O26))^2*C26+((3-O26))^2*D26+((4-O26)^2)*E26+((5-O26)^2)*F26+((6-O26)^2)*G26+((7-O26))^2*H26+((8-O26))^2*I26+((9-O26)^2)*J26+((10-O26)^2)*K26</f>
        <v>243.73913043478262</v>
      </c>
      <c r="T26" s="14">
        <f t="shared" ref="T26:T34" si="13">SQRT((S26)/(L26-1))</f>
        <v>0.94144787995509172</v>
      </c>
      <c r="U26" s="14">
        <f t="shared" ref="U26:U34" si="14">CONFIDENCE(0.05,T26,L26)</f>
        <v>0.11106822509869592</v>
      </c>
    </row>
    <row r="27" spans="1:21">
      <c r="A27" s="23" t="s">
        <v>26</v>
      </c>
      <c r="B27" s="15">
        <v>3</v>
      </c>
      <c r="C27" s="15"/>
      <c r="D27" s="15">
        <v>4</v>
      </c>
      <c r="E27" s="15"/>
      <c r="F27" s="15">
        <v>1</v>
      </c>
      <c r="G27" s="15">
        <v>5</v>
      </c>
      <c r="H27" s="15">
        <v>6</v>
      </c>
      <c r="I27" s="15">
        <v>9</v>
      </c>
      <c r="J27" s="15">
        <v>14</v>
      </c>
      <c r="K27" s="15">
        <v>133</v>
      </c>
      <c r="L27" s="11">
        <f t="shared" si="8"/>
        <v>175</v>
      </c>
      <c r="M27" s="45">
        <v>188</v>
      </c>
      <c r="N27" s="50"/>
      <c r="O27" s="12">
        <f t="shared" si="9"/>
        <v>9.257142857142858</v>
      </c>
      <c r="P27" s="13">
        <f t="shared" si="10"/>
        <v>9.520896869381513</v>
      </c>
      <c r="Q27" s="13">
        <f t="shared" si="11"/>
        <v>8.993388844904203</v>
      </c>
      <c r="S27" s="14">
        <f t="shared" si="12"/>
        <v>551.42857142857144</v>
      </c>
      <c r="T27" s="14">
        <f t="shared" si="13"/>
        <v>1.7802049659670818</v>
      </c>
      <c r="U27" s="14">
        <f t="shared" si="14"/>
        <v>0.26375401223865458</v>
      </c>
    </row>
    <row r="28" spans="1:21" ht="14.25" customHeight="1">
      <c r="A28" s="10" t="s">
        <v>27</v>
      </c>
      <c r="B28" s="15">
        <v>2</v>
      </c>
      <c r="C28" s="15"/>
      <c r="D28" s="15">
        <v>3</v>
      </c>
      <c r="E28" s="15">
        <v>1</v>
      </c>
      <c r="F28" s="15">
        <v>2</v>
      </c>
      <c r="G28" s="15">
        <v>1</v>
      </c>
      <c r="H28" s="15">
        <v>2</v>
      </c>
      <c r="I28" s="15">
        <v>16</v>
      </c>
      <c r="J28" s="15">
        <v>17</v>
      </c>
      <c r="K28" s="15">
        <v>133</v>
      </c>
      <c r="L28" s="11">
        <f t="shared" si="8"/>
        <v>177</v>
      </c>
      <c r="M28" s="45">
        <v>186</v>
      </c>
      <c r="N28" s="50"/>
      <c r="O28" s="12">
        <f t="shared" si="9"/>
        <v>9.3559322033898304</v>
      </c>
      <c r="P28" s="13">
        <f t="shared" si="10"/>
        <v>9.587957420404555</v>
      </c>
      <c r="Q28" s="13">
        <f t="shared" si="11"/>
        <v>9.1239069863751059</v>
      </c>
      <c r="S28" s="14">
        <f t="shared" si="12"/>
        <v>436.57627118644069</v>
      </c>
      <c r="T28" s="14">
        <f t="shared" si="13"/>
        <v>1.5749752364331016</v>
      </c>
      <c r="U28" s="14">
        <f t="shared" si="14"/>
        <v>0.23202521701472462</v>
      </c>
    </row>
    <row r="29" spans="1:21" ht="14.25" customHeight="1">
      <c r="A29" s="10" t="s">
        <v>28</v>
      </c>
      <c r="B29" s="15">
        <v>2</v>
      </c>
      <c r="C29" s="15">
        <v>1</v>
      </c>
      <c r="D29" s="15">
        <v>1</v>
      </c>
      <c r="E29" s="15"/>
      <c r="F29" s="15">
        <v>3</v>
      </c>
      <c r="G29" s="15">
        <v>2</v>
      </c>
      <c r="H29" s="15">
        <v>4</v>
      </c>
      <c r="I29" s="15">
        <v>18</v>
      </c>
      <c r="J29" s="15">
        <v>29</v>
      </c>
      <c r="K29" s="15">
        <v>262</v>
      </c>
      <c r="L29" s="11">
        <f t="shared" si="8"/>
        <v>322</v>
      </c>
      <c r="M29" s="45">
        <v>41</v>
      </c>
      <c r="N29" s="50"/>
      <c r="O29" s="12">
        <f t="shared" si="9"/>
        <v>9.5869565217391308</v>
      </c>
      <c r="P29" s="13">
        <f t="shared" si="10"/>
        <v>9.7182844666275656</v>
      </c>
      <c r="Q29" s="13">
        <f t="shared" si="11"/>
        <v>9.455628576850696</v>
      </c>
      <c r="S29" s="14">
        <f t="shared" si="12"/>
        <v>464.06521739130437</v>
      </c>
      <c r="T29" s="14">
        <f t="shared" si="13"/>
        <v>1.2023668473003277</v>
      </c>
      <c r="U29" s="14">
        <f t="shared" si="14"/>
        <v>0.13132794488843502</v>
      </c>
    </row>
    <row r="30" spans="1:21" ht="14.25" customHeight="1">
      <c r="A30" s="10" t="s">
        <v>29</v>
      </c>
      <c r="B30" s="15">
        <v>2</v>
      </c>
      <c r="C30" s="15">
        <v>1</v>
      </c>
      <c r="D30" s="15"/>
      <c r="E30" s="15">
        <v>1</v>
      </c>
      <c r="F30" s="15">
        <v>3</v>
      </c>
      <c r="G30" s="15">
        <v>4</v>
      </c>
      <c r="H30" s="15">
        <v>5</v>
      </c>
      <c r="I30" s="15">
        <v>20</v>
      </c>
      <c r="J30" s="15">
        <v>22</v>
      </c>
      <c r="K30" s="15">
        <v>198</v>
      </c>
      <c r="L30" s="11">
        <f t="shared" si="8"/>
        <v>256</v>
      </c>
      <c r="M30" s="45">
        <v>107</v>
      </c>
      <c r="N30" s="50"/>
      <c r="O30" s="12">
        <f t="shared" si="9"/>
        <v>9.453125</v>
      </c>
      <c r="P30" s="13">
        <f t="shared" si="10"/>
        <v>9.6196847578123332</v>
      </c>
      <c r="Q30" s="13">
        <f t="shared" si="11"/>
        <v>9.2865652421876668</v>
      </c>
      <c r="S30" s="14">
        <f t="shared" si="12"/>
        <v>471.4375</v>
      </c>
      <c r="T30" s="14">
        <f t="shared" si="13"/>
        <v>1.3596964770874129</v>
      </c>
      <c r="U30" s="14">
        <f t="shared" si="14"/>
        <v>0.16655975781233248</v>
      </c>
    </row>
    <row r="31" spans="1:21">
      <c r="A31" s="23" t="s">
        <v>30</v>
      </c>
      <c r="B31" s="15">
        <v>1</v>
      </c>
      <c r="C31" s="15"/>
      <c r="D31" s="15">
        <v>2</v>
      </c>
      <c r="E31" s="15">
        <v>3</v>
      </c>
      <c r="F31" s="15">
        <v>2</v>
      </c>
      <c r="G31" s="15">
        <v>1</v>
      </c>
      <c r="H31" s="15">
        <v>3</v>
      </c>
      <c r="I31" s="15">
        <v>15</v>
      </c>
      <c r="J31" s="15">
        <v>30</v>
      </c>
      <c r="K31" s="15">
        <v>268</v>
      </c>
      <c r="L31" s="11">
        <f t="shared" si="8"/>
        <v>325</v>
      </c>
      <c r="M31" s="45">
        <v>38</v>
      </c>
      <c r="N31" s="50"/>
      <c r="O31" s="12">
        <f t="shared" si="9"/>
        <v>9.6184615384615384</v>
      </c>
      <c r="P31" s="13">
        <f t="shared" si="10"/>
        <v>9.7426394915978243</v>
      </c>
      <c r="Q31" s="13">
        <f t="shared" si="11"/>
        <v>9.4942835853252525</v>
      </c>
      <c r="S31" s="14">
        <f t="shared" si="12"/>
        <v>422.68923076923073</v>
      </c>
      <c r="T31" s="14">
        <f t="shared" si="13"/>
        <v>1.1421892974735219</v>
      </c>
      <c r="U31" s="14">
        <f t="shared" si="14"/>
        <v>0.1241779531362855</v>
      </c>
    </row>
    <row r="32" spans="1:21">
      <c r="A32" s="23" t="s">
        <v>31</v>
      </c>
      <c r="B32" s="15">
        <v>1</v>
      </c>
      <c r="C32" s="15">
        <v>2</v>
      </c>
      <c r="D32" s="15">
        <v>1</v>
      </c>
      <c r="E32" s="15">
        <v>1</v>
      </c>
      <c r="F32" s="15">
        <v>3</v>
      </c>
      <c r="G32" s="15"/>
      <c r="H32" s="15">
        <v>4</v>
      </c>
      <c r="I32" s="15">
        <v>16</v>
      </c>
      <c r="J32" s="15">
        <v>32</v>
      </c>
      <c r="K32" s="15">
        <v>283</v>
      </c>
      <c r="L32" s="11">
        <f t="shared" si="8"/>
        <v>343</v>
      </c>
      <c r="M32" s="45">
        <v>20</v>
      </c>
      <c r="N32" s="50"/>
      <c r="O32" s="12">
        <f t="shared" si="9"/>
        <v>9.6239067055393583</v>
      </c>
      <c r="P32" s="13">
        <f t="shared" si="10"/>
        <v>9.7456344499429672</v>
      </c>
      <c r="Q32" s="13">
        <f t="shared" si="11"/>
        <v>9.5021789611357494</v>
      </c>
      <c r="S32" s="14">
        <f t="shared" si="12"/>
        <v>452.48396501457728</v>
      </c>
      <c r="T32" s="14">
        <f t="shared" si="13"/>
        <v>1.1502402050364915</v>
      </c>
      <c r="U32" s="14">
        <f t="shared" si="14"/>
        <v>0.12172774440360914</v>
      </c>
    </row>
    <row r="33" spans="1:22">
      <c r="A33" s="37" t="s">
        <v>32</v>
      </c>
      <c r="B33" s="15">
        <v>1</v>
      </c>
      <c r="C33" s="15"/>
      <c r="D33" s="15">
        <v>1</v>
      </c>
      <c r="E33" s="15">
        <v>1</v>
      </c>
      <c r="F33" s="15">
        <v>3</v>
      </c>
      <c r="G33" s="15">
        <v>3</v>
      </c>
      <c r="H33" s="15">
        <v>3</v>
      </c>
      <c r="I33" s="15">
        <v>17</v>
      </c>
      <c r="J33" s="15">
        <v>30</v>
      </c>
      <c r="K33" s="15">
        <v>289</v>
      </c>
      <c r="L33" s="11">
        <f t="shared" si="8"/>
        <v>348</v>
      </c>
      <c r="M33" s="45">
        <v>15</v>
      </c>
      <c r="N33" s="50"/>
      <c r="O33" s="12">
        <f t="shared" si="9"/>
        <v>9.6494252873563227</v>
      </c>
      <c r="P33" s="13">
        <f t="shared" si="10"/>
        <v>9.7580966711013701</v>
      </c>
      <c r="Q33" s="13">
        <f t="shared" si="11"/>
        <v>9.5407539036112752</v>
      </c>
      <c r="S33" s="14">
        <f t="shared" si="12"/>
        <v>371.22988505747128</v>
      </c>
      <c r="T33" s="14">
        <f t="shared" si="13"/>
        <v>1.034324300251471</v>
      </c>
      <c r="U33" s="14">
        <f t="shared" si="14"/>
        <v>0.10867138374504809</v>
      </c>
    </row>
    <row r="34" spans="1:22">
      <c r="A34" s="24" t="s">
        <v>22</v>
      </c>
      <c r="B34" s="17">
        <f t="shared" ref="B34:L34" si="15">SUM(B26:B32)</f>
        <v>12</v>
      </c>
      <c r="C34" s="17">
        <f t="shared" si="15"/>
        <v>4</v>
      </c>
      <c r="D34" s="17">
        <f t="shared" si="15"/>
        <v>11</v>
      </c>
      <c r="E34" s="17">
        <f t="shared" si="15"/>
        <v>6</v>
      </c>
      <c r="F34" s="17">
        <f t="shared" si="15"/>
        <v>14</v>
      </c>
      <c r="G34" s="17">
        <f t="shared" si="15"/>
        <v>14</v>
      </c>
      <c r="H34" s="17">
        <f t="shared" si="15"/>
        <v>32</v>
      </c>
      <c r="I34" s="17">
        <f t="shared" si="15"/>
        <v>117</v>
      </c>
      <c r="J34" s="17">
        <f t="shared" si="15"/>
        <v>169</v>
      </c>
      <c r="K34" s="17">
        <f t="shared" si="15"/>
        <v>1495</v>
      </c>
      <c r="L34" s="17">
        <f t="shared" si="15"/>
        <v>1874</v>
      </c>
      <c r="M34" s="17"/>
      <c r="N34" s="51"/>
      <c r="O34" s="12">
        <f>AVERAGE(O26:O32)</f>
        <v>9.500602925492375</v>
      </c>
      <c r="P34" s="12">
        <f>AVERAGE(P26:P32)</f>
        <v>9.6649801904341963</v>
      </c>
      <c r="Q34" s="12">
        <f>AVERAGE(Q26:Q32)</f>
        <v>9.3362256605505554</v>
      </c>
      <c r="S34" s="14">
        <f t="shared" si="12"/>
        <v>3072.4295360267856</v>
      </c>
      <c r="T34" s="14">
        <f t="shared" si="13"/>
        <v>1.2807727445930697</v>
      </c>
      <c r="U34" s="14">
        <f t="shared" si="14"/>
        <v>5.7987632085892769E-2</v>
      </c>
    </row>
    <row r="35" spans="1:22">
      <c r="A35" s="18"/>
      <c r="B35" s="18"/>
      <c r="C35" s="18"/>
      <c r="G35" s="19"/>
      <c r="H35" s="19"/>
      <c r="I35" s="19"/>
      <c r="P35" s="20"/>
      <c r="Q35" s="20"/>
      <c r="T35" s="21"/>
      <c r="U35" s="21"/>
    </row>
    <row r="36" spans="1:22" s="41" customFormat="1">
      <c r="A36" s="38"/>
      <c r="B36" s="39"/>
      <c r="C36" s="39"/>
      <c r="D36" s="39"/>
      <c r="E36" s="39"/>
      <c r="F36" s="39"/>
      <c r="G36" s="39"/>
      <c r="H36" s="39"/>
      <c r="I36" s="39"/>
      <c r="J36" s="39"/>
      <c r="K36" s="39"/>
      <c r="L36" s="40"/>
      <c r="M36" s="40"/>
    </row>
    <row r="37" spans="1:22" s="41" customFormat="1">
      <c r="A37" s="38"/>
      <c r="B37" s="39"/>
      <c r="C37" s="39"/>
      <c r="D37" s="39"/>
      <c r="E37" s="39"/>
      <c r="F37" s="39"/>
      <c r="G37" s="39"/>
      <c r="H37" s="39"/>
      <c r="I37" s="39"/>
      <c r="J37" s="39"/>
      <c r="K37" s="39"/>
      <c r="L37" s="40"/>
      <c r="M37" s="40"/>
    </row>
    <row r="38" spans="1:22">
      <c r="A38" s="3" t="s">
        <v>56</v>
      </c>
    </row>
    <row r="39" spans="1:22">
      <c r="A39" s="4"/>
      <c r="B39" s="4"/>
      <c r="C39" s="4"/>
      <c r="D39" s="4"/>
      <c r="E39" s="4"/>
      <c r="F39" s="4"/>
      <c r="G39" s="4"/>
      <c r="H39" s="4"/>
      <c r="I39" s="4"/>
      <c r="J39" s="4"/>
      <c r="K39" s="4"/>
      <c r="L39" s="4"/>
      <c r="M39" s="4"/>
      <c r="N39" s="4"/>
    </row>
    <row r="40" spans="1:22">
      <c r="A40" s="5" t="s">
        <v>4</v>
      </c>
      <c r="B40" s="4"/>
      <c r="C40" s="4"/>
      <c r="D40" s="4"/>
      <c r="E40" s="4"/>
      <c r="F40" s="4"/>
      <c r="G40" s="4"/>
      <c r="H40" s="4"/>
      <c r="N40" s="1"/>
      <c r="S40" s="1" t="s">
        <v>5</v>
      </c>
    </row>
    <row r="41" spans="1:22" ht="25.5">
      <c r="A41" s="6"/>
      <c r="B41" s="7">
        <v>1</v>
      </c>
      <c r="C41" s="7">
        <v>2</v>
      </c>
      <c r="D41" s="7">
        <v>3</v>
      </c>
      <c r="E41" s="7">
        <v>4</v>
      </c>
      <c r="F41" s="7">
        <v>5</v>
      </c>
      <c r="G41" s="8">
        <v>6</v>
      </c>
      <c r="H41" s="7">
        <v>7</v>
      </c>
      <c r="I41" s="7">
        <v>8</v>
      </c>
      <c r="J41" s="7">
        <v>9</v>
      </c>
      <c r="K41" s="7">
        <v>10</v>
      </c>
      <c r="L41" s="8" t="s">
        <v>6</v>
      </c>
      <c r="M41" s="44" t="s">
        <v>7</v>
      </c>
      <c r="N41" s="49"/>
      <c r="O41" s="7" t="s">
        <v>8</v>
      </c>
      <c r="P41" s="7" t="s">
        <v>9</v>
      </c>
      <c r="Q41" s="7" t="s">
        <v>10</v>
      </c>
      <c r="S41" s="9" t="s">
        <v>11</v>
      </c>
      <c r="T41" s="9" t="s">
        <v>12</v>
      </c>
      <c r="U41" s="9" t="s">
        <v>13</v>
      </c>
    </row>
    <row r="42" spans="1:22">
      <c r="A42" s="22" t="s">
        <v>34</v>
      </c>
      <c r="B42" s="15"/>
      <c r="C42" s="15"/>
      <c r="D42" s="15">
        <v>3</v>
      </c>
      <c r="E42" s="15">
        <v>1</v>
      </c>
      <c r="F42" s="15">
        <v>3</v>
      </c>
      <c r="G42" s="15">
        <v>2</v>
      </c>
      <c r="H42" s="15">
        <v>8</v>
      </c>
      <c r="I42" s="15">
        <v>17</v>
      </c>
      <c r="J42" s="15">
        <v>14</v>
      </c>
      <c r="K42" s="15">
        <v>68</v>
      </c>
      <c r="L42" s="11">
        <f t="shared" ref="L42:L52" si="16">SUM(B42:K42)</f>
        <v>116</v>
      </c>
      <c r="M42" s="45"/>
      <c r="N42" s="50"/>
      <c r="O42" s="12">
        <f t="shared" ref="O42:O51" si="17">(B42*1+C42*2+D42*3+E42*4+F42*5+G42*6+H42*7+I42*8+J42*9+K42*10)/(SUM(B42:K42))</f>
        <v>8.9482758620689662</v>
      </c>
      <c r="P42" s="13">
        <f t="shared" ref="P42:P52" si="18">O42+U42</f>
        <v>9.2497849115705204</v>
      </c>
      <c r="Q42" s="13">
        <f t="shared" ref="Q42:Q52" si="19">O42-U42</f>
        <v>8.646766812567412</v>
      </c>
      <c r="S42" s="14">
        <f t="shared" ref="S42:S52" si="20">((1-O42)^2)*B42+((2-O42))^2*C42+((3-O42))^2*D42+((4-O42)^2)*E42+((5-O42)^2)*F42+((6-O42)^2)*G42+((7-O42))^2*H42+((8-O42))^2*I42+((9-O42)^2)*J42+((10-O42)^2)*K42</f>
        <v>315.68965517241378</v>
      </c>
      <c r="T42" s="14">
        <f t="shared" ref="T42:T52" si="21">SQRT((S42)/(L42-1))</f>
        <v>1.6568426105945786</v>
      </c>
      <c r="U42" s="14">
        <f t="shared" ref="U42:U52" si="22">CONFIDENCE(0.05,T42,L42)</f>
        <v>0.30150904950155472</v>
      </c>
      <c r="V42" s="27"/>
    </row>
    <row r="43" spans="1:22">
      <c r="A43" s="23" t="s">
        <v>35</v>
      </c>
      <c r="B43" s="15">
        <v>1</v>
      </c>
      <c r="C43" s="15">
        <v>1</v>
      </c>
      <c r="D43" s="15">
        <v>1</v>
      </c>
      <c r="E43" s="15">
        <v>2</v>
      </c>
      <c r="F43" s="15">
        <v>4</v>
      </c>
      <c r="G43" s="15">
        <v>4</v>
      </c>
      <c r="H43" s="15">
        <v>4</v>
      </c>
      <c r="I43" s="15">
        <v>16</v>
      </c>
      <c r="J43" s="15">
        <v>16</v>
      </c>
      <c r="K43" s="15">
        <v>67</v>
      </c>
      <c r="L43" s="11">
        <f t="shared" si="16"/>
        <v>116</v>
      </c>
      <c r="M43" s="45"/>
      <c r="N43" s="50"/>
      <c r="O43" s="12">
        <f t="shared" si="17"/>
        <v>8.862068965517242</v>
      </c>
      <c r="P43" s="13">
        <f t="shared" si="18"/>
        <v>9.1996704032592387</v>
      </c>
      <c r="Q43" s="13">
        <f t="shared" si="19"/>
        <v>8.5244675277752453</v>
      </c>
      <c r="S43" s="14">
        <f t="shared" si="20"/>
        <v>395.79310344827582</v>
      </c>
      <c r="T43" s="14">
        <f t="shared" si="21"/>
        <v>1.8551763151840284</v>
      </c>
      <c r="U43" s="14">
        <f t="shared" si="22"/>
        <v>0.3376014377419968</v>
      </c>
      <c r="V43" s="27"/>
    </row>
    <row r="44" spans="1:22" ht="14.25" customHeight="1">
      <c r="A44" s="10" t="s">
        <v>36</v>
      </c>
      <c r="B44" s="15">
        <v>4</v>
      </c>
      <c r="C44" s="15">
        <v>1</v>
      </c>
      <c r="D44" s="15"/>
      <c r="E44" s="15">
        <v>1</v>
      </c>
      <c r="F44" s="15">
        <v>3</v>
      </c>
      <c r="G44" s="15">
        <v>4</v>
      </c>
      <c r="H44" s="15">
        <v>12</v>
      </c>
      <c r="I44" s="15">
        <v>18</v>
      </c>
      <c r="J44" s="15">
        <v>11</v>
      </c>
      <c r="K44" s="15">
        <v>62</v>
      </c>
      <c r="L44" s="11">
        <f t="shared" si="16"/>
        <v>116</v>
      </c>
      <c r="M44" s="45"/>
      <c r="N44" s="50"/>
      <c r="O44" s="12">
        <f t="shared" si="17"/>
        <v>8.5862068965517242</v>
      </c>
      <c r="P44" s="13">
        <f t="shared" si="18"/>
        <v>8.9739667103833582</v>
      </c>
      <c r="Q44" s="13">
        <f t="shared" si="19"/>
        <v>8.1984470827200902</v>
      </c>
      <c r="S44" s="14">
        <f t="shared" si="20"/>
        <v>522.13793103448279</v>
      </c>
      <c r="T44" s="14">
        <f t="shared" si="21"/>
        <v>2.1308049734976824</v>
      </c>
      <c r="U44" s="14">
        <f t="shared" si="22"/>
        <v>0.38775981383163366</v>
      </c>
      <c r="V44" s="27"/>
    </row>
    <row r="45" spans="1:22" ht="14.25" customHeight="1">
      <c r="A45" s="10" t="s">
        <v>37</v>
      </c>
      <c r="B45" s="15">
        <v>2</v>
      </c>
      <c r="C45" s="15">
        <v>1</v>
      </c>
      <c r="D45" s="15"/>
      <c r="E45" s="15">
        <v>1</v>
      </c>
      <c r="F45" s="15">
        <v>2</v>
      </c>
      <c r="G45" s="15">
        <v>1</v>
      </c>
      <c r="H45" s="15">
        <v>8</v>
      </c>
      <c r="I45" s="15">
        <v>9</v>
      </c>
      <c r="J45" s="15">
        <v>12</v>
      </c>
      <c r="K45" s="15">
        <v>78</v>
      </c>
      <c r="L45" s="11">
        <f t="shared" si="16"/>
        <v>114</v>
      </c>
      <c r="M45" s="45">
        <v>2</v>
      </c>
      <c r="N45" s="50"/>
      <c r="O45" s="12">
        <f t="shared" si="17"/>
        <v>9.1228070175438596</v>
      </c>
      <c r="P45" s="13">
        <f t="shared" si="18"/>
        <v>9.4505828609888169</v>
      </c>
      <c r="Q45" s="13">
        <f t="shared" si="19"/>
        <v>8.7950311740989022</v>
      </c>
      <c r="S45" s="14">
        <f t="shared" si="20"/>
        <v>360.28070175438597</v>
      </c>
      <c r="T45" s="14">
        <f t="shared" si="21"/>
        <v>1.7855880807976405</v>
      </c>
      <c r="U45" s="14">
        <f t="shared" si="22"/>
        <v>0.32777584344495708</v>
      </c>
      <c r="V45" s="27"/>
    </row>
    <row r="46" spans="1:22" ht="14.25" customHeight="1">
      <c r="A46" s="23" t="s">
        <v>38</v>
      </c>
      <c r="B46" s="15">
        <v>1</v>
      </c>
      <c r="C46" s="15"/>
      <c r="D46" s="15"/>
      <c r="E46" s="15"/>
      <c r="F46" s="15">
        <v>1</v>
      </c>
      <c r="G46" s="15">
        <v>2</v>
      </c>
      <c r="H46" s="15">
        <v>3</v>
      </c>
      <c r="I46" s="15">
        <v>12</v>
      </c>
      <c r="J46" s="15">
        <v>14</v>
      </c>
      <c r="K46" s="15">
        <v>83</v>
      </c>
      <c r="L46" s="11">
        <f t="shared" si="16"/>
        <v>116</v>
      </c>
      <c r="M46" s="45"/>
      <c r="N46" s="50"/>
      <c r="O46" s="12">
        <f t="shared" si="17"/>
        <v>9.4051724137931032</v>
      </c>
      <c r="P46" s="13">
        <f t="shared" si="18"/>
        <v>9.6365793226373171</v>
      </c>
      <c r="Q46" s="13">
        <f t="shared" si="19"/>
        <v>9.1737655049488893</v>
      </c>
      <c r="S46" s="14">
        <f t="shared" si="20"/>
        <v>185.95689655172413</v>
      </c>
      <c r="T46" s="14">
        <f t="shared" si="21"/>
        <v>1.2716196332843099</v>
      </c>
      <c r="U46" s="14">
        <f t="shared" si="22"/>
        <v>0.23140690884421317</v>
      </c>
      <c r="V46" s="27"/>
    </row>
    <row r="47" spans="1:22" ht="14.25" customHeight="1">
      <c r="A47" s="23" t="s">
        <v>39</v>
      </c>
      <c r="B47" s="15">
        <v>1</v>
      </c>
      <c r="C47" s="15"/>
      <c r="D47" s="15"/>
      <c r="E47" s="15">
        <v>1</v>
      </c>
      <c r="F47" s="15"/>
      <c r="G47" s="15">
        <v>1</v>
      </c>
      <c r="H47" s="15">
        <v>6</v>
      </c>
      <c r="I47" s="15">
        <v>13</v>
      </c>
      <c r="J47" s="15">
        <v>15</v>
      </c>
      <c r="K47" s="15">
        <v>78</v>
      </c>
      <c r="L47" s="11">
        <f t="shared" si="16"/>
        <v>115</v>
      </c>
      <c r="M47" s="45">
        <v>1</v>
      </c>
      <c r="N47" s="50"/>
      <c r="O47" s="12">
        <f t="shared" si="17"/>
        <v>9.3217391304347821</v>
      </c>
      <c r="P47" s="13">
        <f t="shared" si="18"/>
        <v>9.5644828965573314</v>
      </c>
      <c r="Q47" s="13">
        <f t="shared" si="19"/>
        <v>9.0789953643122328</v>
      </c>
      <c r="S47" s="14">
        <f t="shared" si="20"/>
        <v>201.09565217391304</v>
      </c>
      <c r="T47" s="14">
        <f t="shared" si="21"/>
        <v>1.3281554686458863</v>
      </c>
      <c r="U47" s="14">
        <f t="shared" si="22"/>
        <v>0.24274376612254933</v>
      </c>
      <c r="V47" s="27"/>
    </row>
    <row r="48" spans="1:22" ht="14.25" customHeight="1">
      <c r="A48" s="23" t="s">
        <v>40</v>
      </c>
      <c r="B48" s="15">
        <v>1</v>
      </c>
      <c r="C48" s="15"/>
      <c r="D48" s="15">
        <v>1</v>
      </c>
      <c r="E48" s="15"/>
      <c r="F48" s="15">
        <v>1</v>
      </c>
      <c r="G48" s="15">
        <v>3</v>
      </c>
      <c r="H48" s="15">
        <v>5</v>
      </c>
      <c r="I48" s="15">
        <v>12</v>
      </c>
      <c r="J48" s="15">
        <v>14</v>
      </c>
      <c r="K48" s="15">
        <v>69</v>
      </c>
      <c r="L48" s="11">
        <f t="shared" si="16"/>
        <v>106</v>
      </c>
      <c r="M48" s="45">
        <v>10</v>
      </c>
      <c r="N48" s="50"/>
      <c r="O48" s="12">
        <f t="shared" si="17"/>
        <v>9.1886792452830193</v>
      </c>
      <c r="P48" s="13">
        <f t="shared" si="18"/>
        <v>9.4766251386150504</v>
      </c>
      <c r="Q48" s="13">
        <f t="shared" si="19"/>
        <v>8.9007333519509881</v>
      </c>
      <c r="S48" s="14">
        <f t="shared" si="20"/>
        <v>240.22641509433961</v>
      </c>
      <c r="T48" s="14">
        <f t="shared" si="21"/>
        <v>1.5125708644377927</v>
      </c>
      <c r="U48" s="14">
        <f t="shared" si="22"/>
        <v>0.2879458933320313</v>
      </c>
      <c r="V48" s="27"/>
    </row>
    <row r="49" spans="1:22">
      <c r="A49" s="23" t="s">
        <v>41</v>
      </c>
      <c r="B49" s="15"/>
      <c r="C49" s="15"/>
      <c r="D49" s="15">
        <v>2</v>
      </c>
      <c r="E49" s="15"/>
      <c r="F49" s="15">
        <v>1</v>
      </c>
      <c r="G49" s="15">
        <v>1</v>
      </c>
      <c r="H49" s="15">
        <v>4</v>
      </c>
      <c r="I49" s="15">
        <v>11</v>
      </c>
      <c r="J49" s="15">
        <v>14</v>
      </c>
      <c r="K49" s="15">
        <v>72</v>
      </c>
      <c r="L49" s="11">
        <f t="shared" si="16"/>
        <v>105</v>
      </c>
      <c r="M49" s="45">
        <v>11</v>
      </c>
      <c r="N49" s="50"/>
      <c r="O49" s="12">
        <f t="shared" si="17"/>
        <v>9.3238095238095244</v>
      </c>
      <c r="P49" s="13">
        <f t="shared" si="18"/>
        <v>9.5789101102531369</v>
      </c>
      <c r="Q49" s="13">
        <f t="shared" si="19"/>
        <v>9.068708937365912</v>
      </c>
      <c r="S49" s="14">
        <f t="shared" si="20"/>
        <v>184.99047619047619</v>
      </c>
      <c r="T49" s="14">
        <f t="shared" si="21"/>
        <v>1.3336995833974676</v>
      </c>
      <c r="U49" s="14">
        <f t="shared" si="22"/>
        <v>0.25510058644361178</v>
      </c>
      <c r="V49" s="27"/>
    </row>
    <row r="50" spans="1:22">
      <c r="A50" s="23" t="s">
        <v>42</v>
      </c>
      <c r="B50" s="15"/>
      <c r="C50" s="15"/>
      <c r="D50" s="15">
        <v>3</v>
      </c>
      <c r="E50" s="15"/>
      <c r="F50" s="15">
        <v>3</v>
      </c>
      <c r="G50" s="15">
        <v>4</v>
      </c>
      <c r="H50" s="15">
        <v>3</v>
      </c>
      <c r="I50" s="15">
        <v>12</v>
      </c>
      <c r="J50" s="15">
        <v>16</v>
      </c>
      <c r="K50" s="15">
        <v>66</v>
      </c>
      <c r="L50" s="11">
        <f t="shared" si="16"/>
        <v>107</v>
      </c>
      <c r="M50" s="45">
        <v>9</v>
      </c>
      <c r="N50" s="50"/>
      <c r="O50" s="12">
        <f t="shared" si="17"/>
        <v>9.05607476635514</v>
      </c>
      <c r="P50" s="13">
        <f t="shared" si="18"/>
        <v>9.3649396933283313</v>
      </c>
      <c r="Q50" s="13">
        <f t="shared" si="19"/>
        <v>8.7472098393819486</v>
      </c>
      <c r="S50" s="14">
        <f t="shared" si="20"/>
        <v>281.66355140186914</v>
      </c>
      <c r="T50" s="14">
        <f t="shared" si="21"/>
        <v>1.6300930387901094</v>
      </c>
      <c r="U50" s="14">
        <f t="shared" si="22"/>
        <v>0.30886492697319118</v>
      </c>
      <c r="V50" s="27"/>
    </row>
    <row r="51" spans="1:22">
      <c r="A51" s="37" t="s">
        <v>43</v>
      </c>
      <c r="B51" s="15"/>
      <c r="C51" s="15">
        <v>1</v>
      </c>
      <c r="D51" s="15">
        <v>2</v>
      </c>
      <c r="E51" s="15">
        <v>1</v>
      </c>
      <c r="F51" s="15">
        <v>2</v>
      </c>
      <c r="G51" s="15">
        <v>3</v>
      </c>
      <c r="H51" s="15">
        <v>5</v>
      </c>
      <c r="I51" s="15">
        <v>12</v>
      </c>
      <c r="J51" s="15">
        <v>14</v>
      </c>
      <c r="K51" s="15">
        <v>67</v>
      </c>
      <c r="L51" s="11">
        <f t="shared" si="16"/>
        <v>107</v>
      </c>
      <c r="M51" s="45">
        <v>9</v>
      </c>
      <c r="N51" s="50"/>
      <c r="O51" s="12">
        <f t="shared" si="17"/>
        <v>9.0373831775700939</v>
      </c>
      <c r="P51" s="13">
        <f t="shared" si="18"/>
        <v>9.3581823386085663</v>
      </c>
      <c r="Q51" s="13">
        <f t="shared" si="19"/>
        <v>8.7165840165316215</v>
      </c>
      <c r="S51" s="14">
        <f t="shared" si="20"/>
        <v>303.85046728971957</v>
      </c>
      <c r="T51" s="14">
        <f t="shared" si="21"/>
        <v>1.6930782150733157</v>
      </c>
      <c r="U51" s="14">
        <f t="shared" si="22"/>
        <v>0.320799161038472</v>
      </c>
      <c r="V51" s="27"/>
    </row>
    <row r="52" spans="1:22">
      <c r="A52" s="22" t="s">
        <v>44</v>
      </c>
      <c r="B52" s="17">
        <f t="shared" ref="B52:K52" si="23">SUM(B42:B50)</f>
        <v>10</v>
      </c>
      <c r="C52" s="17">
        <f t="shared" si="23"/>
        <v>3</v>
      </c>
      <c r="D52" s="17">
        <f t="shared" si="23"/>
        <v>10</v>
      </c>
      <c r="E52" s="17">
        <f t="shared" si="23"/>
        <v>6</v>
      </c>
      <c r="F52" s="17">
        <f t="shared" si="23"/>
        <v>18</v>
      </c>
      <c r="G52" s="17">
        <f t="shared" si="23"/>
        <v>22</v>
      </c>
      <c r="H52" s="17">
        <f t="shared" si="23"/>
        <v>53</v>
      </c>
      <c r="I52" s="17">
        <f t="shared" si="23"/>
        <v>120</v>
      </c>
      <c r="J52" s="17">
        <f t="shared" si="23"/>
        <v>126</v>
      </c>
      <c r="K52" s="17">
        <f t="shared" si="23"/>
        <v>643</v>
      </c>
      <c r="L52" s="11">
        <f t="shared" si="16"/>
        <v>1011</v>
      </c>
      <c r="M52" s="45"/>
      <c r="N52" s="51"/>
      <c r="O52" s="12">
        <f>AVERAGE(O42:O50)</f>
        <v>9.090537091261929</v>
      </c>
      <c r="P52" s="25">
        <f t="shared" si="18"/>
        <v>9.1922570122028677</v>
      </c>
      <c r="Q52" s="25">
        <f t="shared" si="19"/>
        <v>8.9888171703209903</v>
      </c>
      <c r="S52" s="14">
        <f t="shared" si="20"/>
        <v>2750.3526034459073</v>
      </c>
      <c r="T52" s="14">
        <f t="shared" si="21"/>
        <v>1.650188289120488</v>
      </c>
      <c r="U52" s="14">
        <f t="shared" si="22"/>
        <v>0.1017199209409381</v>
      </c>
      <c r="V52" s="27"/>
    </row>
    <row r="53" spans="1:22">
      <c r="A53" s="18"/>
      <c r="B53" s="18"/>
      <c r="C53" s="18"/>
      <c r="G53" s="19"/>
      <c r="H53" s="19"/>
      <c r="I53" s="19"/>
      <c r="P53" s="27"/>
      <c r="Q53" s="27"/>
      <c r="U53" s="27"/>
    </row>
    <row r="54" spans="1:22">
      <c r="A54" s="42"/>
      <c r="B54" s="38"/>
      <c r="C54" s="38"/>
      <c r="D54" s="38"/>
    </row>
    <row r="55" spans="1:22">
      <c r="A55" s="38"/>
      <c r="B55" s="43"/>
      <c r="C55" s="43"/>
      <c r="D55" s="38"/>
    </row>
    <row r="56" spans="1:22" s="26" customFormat="1" ht="15">
      <c r="A56" s="28" t="s">
        <v>45</v>
      </c>
    </row>
    <row r="57" spans="1:22" s="26" customFormat="1" ht="15">
      <c r="A57" s="28"/>
    </row>
    <row r="58" spans="1:22" s="26" customFormat="1" ht="20.25">
      <c r="A58" s="29" t="s">
        <v>0</v>
      </c>
    </row>
    <row r="59" spans="1:22" s="26" customFormat="1" ht="8.25" customHeight="1"/>
    <row r="60" spans="1:22" s="26" customFormat="1" ht="53.25" customHeight="1">
      <c r="A60" s="56" t="s">
        <v>46</v>
      </c>
      <c r="B60" s="57"/>
      <c r="C60" s="57"/>
      <c r="D60" s="57"/>
      <c r="E60" s="57"/>
      <c r="F60" s="57"/>
      <c r="G60" s="57"/>
      <c r="H60" s="57"/>
      <c r="I60" s="57"/>
      <c r="J60" s="57"/>
      <c r="K60" s="57"/>
      <c r="L60" s="57"/>
      <c r="M60" s="57"/>
      <c r="N60" s="57"/>
      <c r="O60" s="57"/>
      <c r="P60" s="57"/>
      <c r="Q60" s="57"/>
    </row>
    <row r="61" spans="1:22" s="26" customFormat="1" ht="27.75" customHeight="1">
      <c r="A61" s="56" t="s">
        <v>47</v>
      </c>
      <c r="B61" s="57"/>
      <c r="C61" s="57"/>
      <c r="D61" s="57"/>
      <c r="E61" s="57"/>
      <c r="F61" s="57"/>
      <c r="G61" s="57"/>
      <c r="H61" s="57"/>
      <c r="I61" s="57"/>
      <c r="J61" s="57"/>
      <c r="K61" s="57"/>
      <c r="L61" s="57"/>
      <c r="M61" s="57"/>
      <c r="N61" s="57"/>
      <c r="O61" s="57"/>
      <c r="P61" s="57"/>
      <c r="Q61" s="57"/>
    </row>
    <row r="62" spans="1:22" s="26" customFormat="1" ht="7.5" customHeight="1"/>
    <row r="63" spans="1:22" s="26" customFormat="1" ht="15">
      <c r="T63" s="28" t="s">
        <v>48</v>
      </c>
    </row>
    <row r="64" spans="1:22" s="26" customFormat="1" ht="15">
      <c r="T64" s="28" t="s">
        <v>49</v>
      </c>
    </row>
    <row r="65" spans="20:22" s="26" customFormat="1" ht="25.5">
      <c r="T65" s="30" t="s">
        <v>50</v>
      </c>
      <c r="U65" s="7" t="s">
        <v>8</v>
      </c>
      <c r="V65" s="31" t="s">
        <v>51</v>
      </c>
    </row>
    <row r="66" spans="20:22" s="26" customFormat="1" ht="25.5">
      <c r="T66" s="10" t="s">
        <v>14</v>
      </c>
      <c r="U66" s="32">
        <f t="shared" ref="U66:U74" si="24">O10</f>
        <v>8.9779977997799776</v>
      </c>
      <c r="V66" s="33">
        <f t="shared" ref="V66:V74" si="25">U10</f>
        <v>0.12979295274166119</v>
      </c>
    </row>
    <row r="67" spans="20:22" s="26" customFormat="1" ht="25.5">
      <c r="T67" s="10" t="s">
        <v>15</v>
      </c>
      <c r="U67" s="32">
        <f t="shared" si="24"/>
        <v>8.8742985409652082</v>
      </c>
      <c r="V67" s="33">
        <f t="shared" si="25"/>
        <v>0.14816834226394041</v>
      </c>
    </row>
    <row r="68" spans="20:22" s="26" customFormat="1" ht="25.5">
      <c r="T68" s="10" t="s">
        <v>16</v>
      </c>
      <c r="U68" s="32">
        <f t="shared" si="24"/>
        <v>8.3556034482758612</v>
      </c>
      <c r="V68" s="33">
        <f t="shared" si="25"/>
        <v>0.15624096214515426</v>
      </c>
    </row>
    <row r="69" spans="20:22" s="26" customFormat="1" ht="38.25">
      <c r="T69" s="10" t="s">
        <v>17</v>
      </c>
      <c r="U69" s="32">
        <f t="shared" si="24"/>
        <v>8.7801724137931032</v>
      </c>
      <c r="V69" s="33">
        <f t="shared" si="25"/>
        <v>0.14284077225454883</v>
      </c>
    </row>
    <row r="70" spans="20:22" s="26" customFormat="1" ht="25.5">
      <c r="T70" s="10" t="s">
        <v>18</v>
      </c>
      <c r="U70" s="32">
        <f t="shared" si="24"/>
        <v>8.3517915309446256</v>
      </c>
      <c r="V70" s="33">
        <f t="shared" si="25"/>
        <v>0.15392525332847284</v>
      </c>
    </row>
    <row r="71" spans="20:22" s="26" customFormat="1" ht="38.25">
      <c r="T71" s="10" t="s">
        <v>19</v>
      </c>
      <c r="U71" s="32">
        <f t="shared" si="24"/>
        <v>9.0769230769230766</v>
      </c>
      <c r="V71" s="33">
        <f t="shared" si="25"/>
        <v>0.12107848539244828</v>
      </c>
    </row>
    <row r="72" spans="20:22" s="26" customFormat="1" ht="14.25">
      <c r="T72" s="10" t="s">
        <v>20</v>
      </c>
      <c r="U72" s="32">
        <f t="shared" si="24"/>
        <v>8.9586206896551719</v>
      </c>
      <c r="V72" s="33">
        <f t="shared" si="25"/>
        <v>0.12482477547197002</v>
      </c>
    </row>
    <row r="73" spans="20:22" s="26" customFormat="1" ht="25.5">
      <c r="T73" s="36" t="s">
        <v>21</v>
      </c>
      <c r="U73" s="32">
        <f t="shared" si="24"/>
        <v>8.815880322209436</v>
      </c>
      <c r="V73" s="33">
        <f t="shared" si="25"/>
        <v>0.14195025182300344</v>
      </c>
    </row>
    <row r="74" spans="20:22" s="26" customFormat="1" ht="14.25">
      <c r="T74" s="16" t="s">
        <v>22</v>
      </c>
      <c r="U74" s="32">
        <f t="shared" si="24"/>
        <v>8.7679153571910042</v>
      </c>
      <c r="V74" s="33">
        <f t="shared" si="25"/>
        <v>5.3604901320256318E-2</v>
      </c>
    </row>
    <row r="75" spans="20:22" s="26" customFormat="1" ht="14.25">
      <c r="U75" s="34"/>
      <c r="V75" s="34"/>
    </row>
    <row r="76" spans="20:22" s="26" customFormat="1" ht="14.25">
      <c r="U76" s="34"/>
      <c r="V76" s="34"/>
    </row>
    <row r="77" spans="20:22" s="26" customFormat="1" ht="15">
      <c r="T77" s="28" t="s">
        <v>52</v>
      </c>
      <c r="U77" s="34"/>
      <c r="V77" s="34"/>
    </row>
    <row r="78" spans="20:22" s="26" customFormat="1" ht="25.5">
      <c r="T78" s="30" t="s">
        <v>50</v>
      </c>
      <c r="U78" s="8" t="s">
        <v>8</v>
      </c>
      <c r="V78" s="35" t="s">
        <v>51</v>
      </c>
    </row>
    <row r="79" spans="20:22" s="26" customFormat="1" ht="14.25">
      <c r="T79" s="23" t="s">
        <v>25</v>
      </c>
      <c r="U79" s="32">
        <f t="shared" ref="U79:U87" si="26">O26</f>
        <v>9.6086956521739122</v>
      </c>
      <c r="V79" s="33">
        <f t="shared" ref="V79:V87" si="27">U26</f>
        <v>0.11106822509869592</v>
      </c>
    </row>
    <row r="80" spans="20:22" s="26" customFormat="1" ht="14.25">
      <c r="T80" s="23" t="s">
        <v>26</v>
      </c>
      <c r="U80" s="32">
        <f t="shared" si="26"/>
        <v>9.257142857142858</v>
      </c>
      <c r="V80" s="33">
        <f t="shared" si="27"/>
        <v>0.26375401223865458</v>
      </c>
    </row>
    <row r="81" spans="20:22" s="26" customFormat="1" ht="25.5">
      <c r="T81" s="10" t="s">
        <v>27</v>
      </c>
      <c r="U81" s="32">
        <f t="shared" si="26"/>
        <v>9.3559322033898304</v>
      </c>
      <c r="V81" s="33">
        <f t="shared" si="27"/>
        <v>0.23202521701472462</v>
      </c>
    </row>
    <row r="82" spans="20:22" s="26" customFormat="1" ht="25.5">
      <c r="T82" s="10" t="s">
        <v>28</v>
      </c>
      <c r="U82" s="32">
        <f t="shared" si="26"/>
        <v>9.5869565217391308</v>
      </c>
      <c r="V82" s="33">
        <f t="shared" si="27"/>
        <v>0.13132794488843502</v>
      </c>
    </row>
    <row r="83" spans="20:22" s="26" customFormat="1" ht="25.5">
      <c r="T83" s="10" t="s">
        <v>29</v>
      </c>
      <c r="U83" s="32">
        <f t="shared" si="26"/>
        <v>9.453125</v>
      </c>
      <c r="V83" s="33">
        <f t="shared" si="27"/>
        <v>0.16655975781233248</v>
      </c>
    </row>
    <row r="84" spans="20:22" s="26" customFormat="1" ht="14.25" customHeight="1">
      <c r="T84" s="23" t="s">
        <v>30</v>
      </c>
      <c r="U84" s="32">
        <f t="shared" si="26"/>
        <v>9.6184615384615384</v>
      </c>
      <c r="V84" s="33">
        <f t="shared" si="27"/>
        <v>0.1241779531362855</v>
      </c>
    </row>
    <row r="85" spans="20:22" s="26" customFormat="1" ht="14.25" customHeight="1">
      <c r="T85" s="23" t="s">
        <v>31</v>
      </c>
      <c r="U85" s="32">
        <f t="shared" si="26"/>
        <v>9.6239067055393583</v>
      </c>
      <c r="V85" s="33">
        <f t="shared" si="27"/>
        <v>0.12172774440360914</v>
      </c>
    </row>
    <row r="86" spans="20:22" s="26" customFormat="1" ht="14.25">
      <c r="T86" s="37" t="s">
        <v>32</v>
      </c>
      <c r="U86" s="32">
        <f t="shared" si="26"/>
        <v>9.6494252873563227</v>
      </c>
      <c r="V86" s="33">
        <f t="shared" si="27"/>
        <v>0.10867138374504809</v>
      </c>
    </row>
    <row r="87" spans="20:22" s="26" customFormat="1" ht="14.25">
      <c r="T87" s="24" t="s">
        <v>22</v>
      </c>
      <c r="U87" s="32">
        <f t="shared" si="26"/>
        <v>9.500602925492375</v>
      </c>
      <c r="V87" s="33">
        <f t="shared" si="27"/>
        <v>5.7987632085892769E-2</v>
      </c>
    </row>
    <row r="88" spans="20:22" s="26" customFormat="1" ht="14.25">
      <c r="T88" s="10"/>
      <c r="U88" s="32"/>
      <c r="V88" s="33"/>
    </row>
    <row r="89" spans="20:22" s="26" customFormat="1" ht="14.25">
      <c r="U89" s="34"/>
      <c r="V89" s="34"/>
    </row>
    <row r="90" spans="20:22" s="26" customFormat="1" ht="14.25">
      <c r="U90" s="34"/>
      <c r="V90" s="34"/>
    </row>
    <row r="91" spans="20:22" s="26" customFormat="1" ht="15">
      <c r="T91" s="28"/>
      <c r="U91" s="34"/>
      <c r="V91" s="34"/>
    </row>
    <row r="92" spans="20:22" s="26" customFormat="1" ht="15">
      <c r="T92" s="28" t="s">
        <v>53</v>
      </c>
      <c r="U92" s="34"/>
      <c r="V92" s="34"/>
    </row>
    <row r="93" spans="20:22" s="26" customFormat="1" ht="25.5">
      <c r="T93" s="30" t="s">
        <v>50</v>
      </c>
      <c r="U93" s="8" t="s">
        <v>8</v>
      </c>
      <c r="V93" s="35" t="s">
        <v>51</v>
      </c>
    </row>
    <row r="94" spans="20:22" s="26" customFormat="1" ht="14.25">
      <c r="T94" s="22" t="s">
        <v>34</v>
      </c>
      <c r="U94" s="32">
        <f t="shared" ref="U94:U104" si="28">O42</f>
        <v>8.9482758620689662</v>
      </c>
      <c r="V94" s="33">
        <f t="shared" ref="V94:V104" si="29">U42</f>
        <v>0.30150904950155472</v>
      </c>
    </row>
    <row r="95" spans="20:22" s="26" customFormat="1" ht="14.25">
      <c r="T95" s="23" t="s">
        <v>35</v>
      </c>
      <c r="U95" s="32">
        <f t="shared" si="28"/>
        <v>8.862068965517242</v>
      </c>
      <c r="V95" s="33">
        <f t="shared" si="29"/>
        <v>0.3376014377419968</v>
      </c>
    </row>
    <row r="96" spans="20:22" s="26" customFormat="1" ht="38.25">
      <c r="T96" s="10" t="s">
        <v>36</v>
      </c>
      <c r="U96" s="32">
        <f t="shared" si="28"/>
        <v>8.5862068965517242</v>
      </c>
      <c r="V96" s="33">
        <f t="shared" si="29"/>
        <v>0.38775981383163366</v>
      </c>
    </row>
    <row r="97" spans="20:22" s="26" customFormat="1" ht="38.25">
      <c r="T97" s="10" t="s">
        <v>37</v>
      </c>
      <c r="U97" s="32">
        <f t="shared" si="28"/>
        <v>9.1228070175438596</v>
      </c>
      <c r="V97" s="33">
        <f t="shared" si="29"/>
        <v>0.32777584344495708</v>
      </c>
    </row>
    <row r="98" spans="20:22" s="26" customFormat="1" ht="14.25">
      <c r="T98" s="23" t="s">
        <v>38</v>
      </c>
      <c r="U98" s="32">
        <f t="shared" si="28"/>
        <v>9.4051724137931032</v>
      </c>
      <c r="V98" s="33">
        <f t="shared" si="29"/>
        <v>0.23140690884421317</v>
      </c>
    </row>
    <row r="99" spans="20:22" s="26" customFormat="1" ht="14.25">
      <c r="T99" s="23" t="s">
        <v>39</v>
      </c>
      <c r="U99" s="32">
        <f t="shared" si="28"/>
        <v>9.3217391304347821</v>
      </c>
      <c r="V99" s="33">
        <f t="shared" si="29"/>
        <v>0.24274376612254933</v>
      </c>
    </row>
    <row r="100" spans="20:22" s="26" customFormat="1" ht="14.25">
      <c r="T100" s="23" t="s">
        <v>40</v>
      </c>
      <c r="U100" s="32">
        <f t="shared" si="28"/>
        <v>9.1886792452830193</v>
      </c>
      <c r="V100" s="33">
        <f t="shared" si="29"/>
        <v>0.2879458933320313</v>
      </c>
    </row>
    <row r="101" spans="20:22" s="26" customFormat="1" ht="14.25">
      <c r="T101" s="23" t="s">
        <v>41</v>
      </c>
      <c r="U101" s="32">
        <f t="shared" si="28"/>
        <v>9.3238095238095244</v>
      </c>
      <c r="V101" s="33">
        <f t="shared" si="29"/>
        <v>0.25510058644361178</v>
      </c>
    </row>
    <row r="102" spans="20:22" s="26" customFormat="1" ht="14.25">
      <c r="T102" s="23" t="s">
        <v>42</v>
      </c>
      <c r="U102" s="32">
        <f t="shared" si="28"/>
        <v>9.05607476635514</v>
      </c>
      <c r="V102" s="33">
        <f t="shared" si="29"/>
        <v>0.30886492697319118</v>
      </c>
    </row>
    <row r="103" spans="20:22" s="26" customFormat="1" ht="14.25">
      <c r="T103" s="37" t="s">
        <v>43</v>
      </c>
      <c r="U103" s="32">
        <f t="shared" si="28"/>
        <v>9.0373831775700939</v>
      </c>
      <c r="V103" s="33">
        <f t="shared" si="29"/>
        <v>0.320799161038472</v>
      </c>
    </row>
    <row r="104" spans="20:22" s="26" customFormat="1" ht="14.25">
      <c r="T104" s="22" t="s">
        <v>44</v>
      </c>
      <c r="U104" s="32">
        <f t="shared" si="28"/>
        <v>9.090537091261929</v>
      </c>
      <c r="V104" s="33">
        <f t="shared" si="29"/>
        <v>0.1017199209409381</v>
      </c>
    </row>
    <row r="105" spans="20:22" s="26" customFormat="1" ht="14.25"/>
    <row r="106" spans="20:22" s="26" customFormat="1" ht="14.25"/>
    <row r="107" spans="20:22" s="26" customFormat="1" ht="14.25"/>
    <row r="108" spans="20:22" s="26" customFormat="1" ht="14.25"/>
    <row r="109" spans="20:22" s="26" customFormat="1" ht="14.25"/>
    <row r="110" spans="20:22" s="26" customFormat="1" ht="14.25"/>
    <row r="111" spans="20:22" s="26" customFormat="1" ht="14.25"/>
    <row r="112" spans="20:22" s="26" customFormat="1" ht="14.25"/>
    <row r="113" spans="2:2" s="26" customFormat="1" ht="14.25"/>
    <row r="114" spans="2:2" s="26" customFormat="1" ht="14.25"/>
    <row r="115" spans="2:2" s="26" customFormat="1" ht="14.25"/>
    <row r="116" spans="2:2" s="26" customFormat="1" ht="15">
      <c r="B116" s="28"/>
    </row>
    <row r="117" spans="2:2" s="26" customFormat="1" ht="14.25"/>
    <row r="118" spans="2:2" s="26" customFormat="1" ht="14.25"/>
    <row r="119" spans="2:2" s="26" customFormat="1" ht="14.25"/>
    <row r="120" spans="2:2" s="26" customFormat="1" ht="14.25"/>
    <row r="121" spans="2:2" s="26" customFormat="1" ht="14.25"/>
    <row r="122" spans="2:2" s="26" customFormat="1" ht="14.25"/>
    <row r="123" spans="2:2" s="26" customFormat="1" ht="14.25"/>
    <row r="124" spans="2:2" s="26" customFormat="1" ht="14.25"/>
    <row r="125" spans="2:2" s="26" customFormat="1" ht="14.25"/>
    <row r="126" spans="2:2" s="26" customFormat="1" ht="14.25"/>
    <row r="127" spans="2:2" s="26" customFormat="1" ht="14.25"/>
    <row r="128" spans="2:2" s="26" customFormat="1" ht="14.25"/>
    <row r="129" spans="2:2" s="26" customFormat="1" ht="14.25"/>
    <row r="130" spans="2:2" s="26" customFormat="1" ht="14.25"/>
    <row r="131" spans="2:2" s="26" customFormat="1" ht="14.25"/>
    <row r="132" spans="2:2" s="26" customFormat="1" ht="14.25"/>
    <row r="133" spans="2:2" s="26" customFormat="1" ht="14.25"/>
    <row r="134" spans="2:2" s="26" customFormat="1" ht="14.25"/>
    <row r="135" spans="2:2" s="26" customFormat="1" ht="14.25"/>
    <row r="136" spans="2:2" s="26" customFormat="1" ht="14.25"/>
    <row r="137" spans="2:2" s="26" customFormat="1" ht="14.25"/>
    <row r="138" spans="2:2" s="26" customFormat="1" ht="15">
      <c r="B138" s="28"/>
    </row>
    <row r="139" spans="2:2" s="26" customFormat="1" ht="14.25"/>
    <row r="140" spans="2:2" s="26" customFormat="1" ht="14.25"/>
    <row r="141" spans="2:2" s="26" customFormat="1" ht="14.25"/>
    <row r="142" spans="2:2" s="26" customFormat="1" ht="14.25"/>
    <row r="143" spans="2:2" s="26" customFormat="1" ht="14.25"/>
    <row r="144" spans="2:2"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row r="155" s="26" customFormat="1" ht="14.25"/>
    <row r="156" s="26" customFormat="1" ht="14.25"/>
    <row r="157" s="26" customFormat="1" ht="14.25"/>
    <row r="158" s="26" customFormat="1" ht="14.25"/>
    <row r="159" s="26" customFormat="1" ht="14.25"/>
    <row r="160" s="26" customFormat="1" ht="14.25"/>
    <row r="161" spans="1:22" s="26" customFormat="1" ht="14.25"/>
    <row r="162" spans="1:22" s="26" customFormat="1" ht="14.25"/>
    <row r="163" spans="1:22" s="26" customFormat="1" ht="14.25">
      <c r="K163" s="2"/>
      <c r="L163" s="2"/>
      <c r="M163" s="2"/>
      <c r="N163" s="2"/>
    </row>
    <row r="164" spans="1:22" s="26" customFormat="1" ht="14.25">
      <c r="K164" s="2"/>
      <c r="L164" s="2"/>
      <c r="M164" s="2"/>
      <c r="N164" s="2"/>
    </row>
    <row r="165" spans="1:22" s="26" customFormat="1" ht="14.25">
      <c r="K165" s="2"/>
      <c r="L165" s="2"/>
      <c r="M165" s="2"/>
      <c r="N165" s="2"/>
    </row>
    <row r="166" spans="1:22" s="26" customFormat="1" ht="14.25">
      <c r="K166" s="2"/>
      <c r="L166" s="2"/>
      <c r="M166" s="2"/>
      <c r="N166" s="2"/>
    </row>
    <row r="167" spans="1:22" ht="14.25">
      <c r="A167" s="26"/>
      <c r="T167" s="26"/>
      <c r="U167" s="26"/>
      <c r="V167" s="26"/>
    </row>
    <row r="168" spans="1:22" ht="14.25">
      <c r="T168" s="26"/>
      <c r="U168" s="26"/>
      <c r="V168" s="26"/>
    </row>
    <row r="169" spans="1:22" ht="14.25">
      <c r="T169" s="26"/>
      <c r="U169" s="26"/>
      <c r="V169" s="26"/>
    </row>
    <row r="170" spans="1:22" ht="14.25">
      <c r="T170" s="26"/>
      <c r="U170" s="26"/>
      <c r="V170" s="26"/>
    </row>
    <row r="171" spans="1:22" ht="14.25">
      <c r="T171" s="26"/>
      <c r="U171" s="26"/>
      <c r="V171" s="26"/>
    </row>
    <row r="172" spans="1:22" ht="14.25">
      <c r="T172" s="26"/>
      <c r="U172" s="26"/>
      <c r="V172" s="26"/>
    </row>
    <row r="173" spans="1:22" ht="14.25">
      <c r="T173" s="26"/>
      <c r="U173" s="26"/>
      <c r="V173" s="26"/>
    </row>
    <row r="174" spans="1:22" ht="14.25">
      <c r="T174" s="26"/>
      <c r="U174" s="26"/>
      <c r="V174" s="26"/>
    </row>
    <row r="175" spans="1:22" ht="14.25">
      <c r="T175" s="26"/>
      <c r="U175" s="26"/>
      <c r="V175" s="26"/>
    </row>
  </sheetData>
  <sheetProtection selectLockedCells="1"/>
  <mergeCells count="3">
    <mergeCell ref="B3:E3"/>
    <mergeCell ref="A60:Q60"/>
    <mergeCell ref="A61:Q61"/>
  </mergeCells>
  <pageMargins left="0.74803149606299213" right="0.74803149606299213" top="0.59055118110236227" bottom="0.59055118110236227" header="0.51181102362204722" footer="0.51181102362204722"/>
  <pageSetup paperSize="9" scale="67" fitToHeight="4" orientation="landscape"/>
  <headerFooter alignWithMargins="0"/>
  <rowBreaks count="3" manualBreakCount="3">
    <brk id="54" max="1048575" man="1"/>
    <brk id="84" max="1048575" man="1"/>
    <brk id="107" max="1048575"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topLeftCell="A97" zoomScale="85" zoomScaleNormal="100" zoomScaleSheetLayoutView="85" workbookViewId="0">
      <selection activeCell="A60" sqref="A60:Q60"/>
    </sheetView>
  </sheetViews>
  <sheetFormatPr defaultRowHeight="12.75"/>
  <cols>
    <col min="1" max="1" width="41.25" style="2" customWidth="1"/>
    <col min="2" max="2" width="9.5" style="2" customWidth="1"/>
    <col min="3" max="3" width="9.625" style="2" customWidth="1"/>
    <col min="4" max="4" width="8.75" style="2" customWidth="1"/>
    <col min="5" max="11" width="6.125" style="2" customWidth="1"/>
    <col min="12" max="12" width="7.5" style="2" bestFit="1" customWidth="1"/>
    <col min="13" max="13" width="7.5" style="2" customWidth="1"/>
    <col min="14" max="14" width="3.625" style="2" customWidth="1"/>
    <col min="15" max="16" width="8.875" style="2" customWidth="1"/>
    <col min="17" max="17" width="9.125" style="2" bestFit="1" customWidth="1"/>
    <col min="18" max="18" width="4.125" style="2" customWidth="1"/>
    <col min="19" max="19" width="13.25" style="2" customWidth="1"/>
    <col min="20" max="20" width="17.75" style="2" customWidth="1"/>
    <col min="21" max="21" width="12.5" style="2" customWidth="1"/>
    <col min="22" max="22" width="14.375" style="2" customWidth="1"/>
    <col min="23" max="23" width="9" style="2" customWidth="1"/>
    <col min="24" max="16384" width="9" style="2"/>
  </cols>
  <sheetData>
    <row r="1" spans="1:21">
      <c r="A1" s="1" t="s">
        <v>0</v>
      </c>
    </row>
    <row r="2" spans="1:21">
      <c r="B2" s="1"/>
    </row>
    <row r="3" spans="1:21">
      <c r="A3" s="1" t="s">
        <v>1</v>
      </c>
      <c r="B3" s="53" t="s">
        <v>2</v>
      </c>
      <c r="C3" s="54"/>
      <c r="D3" s="54"/>
      <c r="E3" s="55"/>
    </row>
    <row r="4" spans="1:21">
      <c r="B4" s="1"/>
    </row>
    <row r="6" spans="1:21">
      <c r="A6" s="3" t="s">
        <v>3</v>
      </c>
    </row>
    <row r="7" spans="1:21">
      <c r="A7" s="4"/>
      <c r="B7" s="4"/>
      <c r="C7" s="4"/>
      <c r="D7" s="4"/>
      <c r="E7" s="4"/>
      <c r="F7" s="4"/>
      <c r="G7" s="4"/>
      <c r="H7" s="4"/>
      <c r="I7" s="4"/>
      <c r="J7" s="4"/>
      <c r="K7" s="4"/>
      <c r="L7" s="4"/>
      <c r="M7" s="4"/>
      <c r="N7" s="4"/>
    </row>
    <row r="8" spans="1:21">
      <c r="A8" s="5" t="s">
        <v>4</v>
      </c>
      <c r="B8" s="4"/>
      <c r="C8" s="4"/>
      <c r="D8" s="4"/>
      <c r="E8" s="4"/>
      <c r="F8" s="4"/>
      <c r="G8" s="4"/>
      <c r="H8" s="4"/>
      <c r="S8" s="1" t="s">
        <v>5</v>
      </c>
    </row>
    <row r="9" spans="1:21" ht="25.5">
      <c r="A9" s="6"/>
      <c r="B9" s="7">
        <v>1</v>
      </c>
      <c r="C9" s="7">
        <v>2</v>
      </c>
      <c r="D9" s="7">
        <v>3</v>
      </c>
      <c r="E9" s="7">
        <v>4</v>
      </c>
      <c r="F9" s="7">
        <v>5</v>
      </c>
      <c r="G9" s="8">
        <v>6</v>
      </c>
      <c r="H9" s="7">
        <v>7</v>
      </c>
      <c r="I9" s="7">
        <v>8</v>
      </c>
      <c r="J9" s="7">
        <v>9</v>
      </c>
      <c r="K9" s="7">
        <v>10</v>
      </c>
      <c r="L9" s="44" t="s">
        <v>6</v>
      </c>
      <c r="M9" s="44" t="s">
        <v>7</v>
      </c>
      <c r="N9" s="46"/>
      <c r="O9" s="7" t="s">
        <v>8</v>
      </c>
      <c r="P9" s="7" t="s">
        <v>9</v>
      </c>
      <c r="Q9" s="7" t="s">
        <v>10</v>
      </c>
      <c r="S9" s="9" t="s">
        <v>11</v>
      </c>
      <c r="T9" s="9" t="s">
        <v>12</v>
      </c>
      <c r="U9" s="9" t="s">
        <v>13</v>
      </c>
    </row>
    <row r="10" spans="1:21">
      <c r="A10" s="10" t="s">
        <v>14</v>
      </c>
      <c r="B10" s="15">
        <v>9</v>
      </c>
      <c r="C10" s="15">
        <v>6</v>
      </c>
      <c r="D10" s="15">
        <v>3</v>
      </c>
      <c r="E10" s="15">
        <v>12</v>
      </c>
      <c r="F10" s="15">
        <v>21</v>
      </c>
      <c r="G10" s="15">
        <v>25</v>
      </c>
      <c r="H10" s="15">
        <v>35</v>
      </c>
      <c r="I10" s="15">
        <v>95</v>
      </c>
      <c r="J10" s="15">
        <v>112</v>
      </c>
      <c r="K10" s="15">
        <v>569</v>
      </c>
      <c r="L10" s="45">
        <f t="shared" ref="L10:L17" si="0">SUM(B10:K10)</f>
        <v>887</v>
      </c>
      <c r="M10" s="45">
        <v>19</v>
      </c>
      <c r="N10" s="47"/>
      <c r="O10" s="12">
        <f t="shared" ref="O10:O17" si="1">(B10*1+C10*2+D10*3+E10*4+F10*5+G10*6+H10*7+I10*8+J10*9+K10*10)/(SUM(B10:K10))</f>
        <v>9.059751972942502</v>
      </c>
      <c r="P10" s="13">
        <f t="shared" ref="P10:P18" si="2">O10+U10</f>
        <v>9.1733465657003617</v>
      </c>
      <c r="Q10" s="13">
        <f t="shared" ref="Q10:Q18" si="3">O10-U10</f>
        <v>8.9461573801846423</v>
      </c>
      <c r="S10" s="14">
        <f t="shared" ref="S10:S18" si="4">((1-O10)^2)*B10+((2-O10))^2*C10+((3-O10))^2*D10+((4-O10)^2)*E10+((5-O10)^2)*F10+((6-O10)^2)*G10+((7-O10))^2*H10+((8-O10))^2*I10+((9-O10)^2)*J10+((10-O10)^2)*K10</f>
        <v>2639.8331454340473</v>
      </c>
      <c r="T10" s="14">
        <f t="shared" ref="T10:T18" si="5">SQRT((S10)/(L10-1))</f>
        <v>1.7261215627742137</v>
      </c>
      <c r="U10" s="14">
        <f t="shared" ref="U10:U18" si="6">CONFIDENCE(0.05,T10,L10)</f>
        <v>0.11359459275786039</v>
      </c>
    </row>
    <row r="11" spans="1:21">
      <c r="A11" s="10" t="s">
        <v>15</v>
      </c>
      <c r="B11" s="15">
        <v>19</v>
      </c>
      <c r="C11" s="15">
        <v>8</v>
      </c>
      <c r="D11" s="15">
        <v>6</v>
      </c>
      <c r="E11" s="15">
        <v>6</v>
      </c>
      <c r="F11" s="15">
        <v>29</v>
      </c>
      <c r="G11" s="15">
        <v>12</v>
      </c>
      <c r="H11" s="15">
        <v>23</v>
      </c>
      <c r="I11" s="15">
        <v>77</v>
      </c>
      <c r="J11" s="15">
        <v>107</v>
      </c>
      <c r="K11" s="15">
        <v>584</v>
      </c>
      <c r="L11" s="45">
        <f t="shared" si="0"/>
        <v>871</v>
      </c>
      <c r="M11" s="45">
        <v>35</v>
      </c>
      <c r="N11" s="47"/>
      <c r="O11" s="12">
        <f t="shared" si="1"/>
        <v>9.0401836969001153</v>
      </c>
      <c r="P11" s="13">
        <f t="shared" si="2"/>
        <v>9.1694775717163814</v>
      </c>
      <c r="Q11" s="13">
        <f t="shared" si="3"/>
        <v>8.9108898220838491</v>
      </c>
      <c r="S11" s="14">
        <f t="shared" si="4"/>
        <v>3297.5935706084965</v>
      </c>
      <c r="T11" s="14">
        <f t="shared" si="5"/>
        <v>1.9468788964599288</v>
      </c>
      <c r="U11" s="14">
        <f t="shared" si="6"/>
        <v>0.12929387481626578</v>
      </c>
    </row>
    <row r="12" spans="1:21">
      <c r="A12" s="10" t="s">
        <v>16</v>
      </c>
      <c r="B12" s="15">
        <v>27</v>
      </c>
      <c r="C12" s="15">
        <v>13</v>
      </c>
      <c r="D12" s="15">
        <v>17</v>
      </c>
      <c r="E12" s="15">
        <v>25</v>
      </c>
      <c r="F12" s="15">
        <v>33</v>
      </c>
      <c r="G12" s="15">
        <v>39</v>
      </c>
      <c r="H12" s="15">
        <v>69</v>
      </c>
      <c r="I12" s="15">
        <v>118</v>
      </c>
      <c r="J12" s="15">
        <v>134</v>
      </c>
      <c r="K12" s="15">
        <v>425</v>
      </c>
      <c r="L12" s="45">
        <f t="shared" si="0"/>
        <v>900</v>
      </c>
      <c r="M12" s="45">
        <v>6</v>
      </c>
      <c r="N12" s="47"/>
      <c r="O12" s="12">
        <f t="shared" si="1"/>
        <v>8.3177777777777777</v>
      </c>
      <c r="P12" s="13">
        <f t="shared" si="2"/>
        <v>8.4700099817702768</v>
      </c>
      <c r="Q12" s="13">
        <f t="shared" si="3"/>
        <v>8.1655455737852787</v>
      </c>
      <c r="S12" s="14">
        <f t="shared" si="4"/>
        <v>4881.1155555555561</v>
      </c>
      <c r="T12" s="14">
        <f t="shared" si="5"/>
        <v>2.3301275716281711</v>
      </c>
      <c r="U12" s="14">
        <f t="shared" si="6"/>
        <v>0.15223220399249965</v>
      </c>
    </row>
    <row r="13" spans="1:21">
      <c r="A13" s="10" t="s">
        <v>17</v>
      </c>
      <c r="B13" s="15">
        <v>14</v>
      </c>
      <c r="C13" s="15">
        <v>11</v>
      </c>
      <c r="D13" s="15">
        <v>4</v>
      </c>
      <c r="E13" s="15">
        <v>20</v>
      </c>
      <c r="F13" s="15">
        <v>22</v>
      </c>
      <c r="G13" s="15">
        <v>17</v>
      </c>
      <c r="H13" s="15">
        <v>51</v>
      </c>
      <c r="I13" s="15">
        <v>79</v>
      </c>
      <c r="J13" s="15">
        <v>124</v>
      </c>
      <c r="K13" s="15">
        <v>555</v>
      </c>
      <c r="L13" s="45">
        <f t="shared" si="0"/>
        <v>897</v>
      </c>
      <c r="M13" s="45">
        <v>9</v>
      </c>
      <c r="N13" s="47"/>
      <c r="O13" s="12">
        <f t="shared" si="1"/>
        <v>8.9130434782608692</v>
      </c>
      <c r="P13" s="13">
        <f t="shared" si="2"/>
        <v>9.0408070491101142</v>
      </c>
      <c r="Q13" s="13">
        <f t="shared" si="3"/>
        <v>8.7852799074116241</v>
      </c>
      <c r="S13" s="14">
        <f t="shared" si="4"/>
        <v>3415.217391304348</v>
      </c>
      <c r="T13" s="14">
        <f t="shared" si="5"/>
        <v>1.9523387392548024</v>
      </c>
      <c r="U13" s="14">
        <f t="shared" si="6"/>
        <v>0.12776357084924422</v>
      </c>
    </row>
    <row r="14" spans="1:21" ht="13.5" customHeight="1">
      <c r="A14" s="10" t="s">
        <v>18</v>
      </c>
      <c r="B14" s="15">
        <v>25</v>
      </c>
      <c r="C14" s="15">
        <v>15</v>
      </c>
      <c r="D14" s="15">
        <v>19</v>
      </c>
      <c r="E14" s="15">
        <v>23</v>
      </c>
      <c r="F14" s="15">
        <v>30</v>
      </c>
      <c r="G14" s="15">
        <v>45</v>
      </c>
      <c r="H14" s="15">
        <v>68</v>
      </c>
      <c r="I14" s="15">
        <v>122</v>
      </c>
      <c r="J14" s="15">
        <v>120</v>
      </c>
      <c r="K14" s="15">
        <v>430</v>
      </c>
      <c r="L14" s="45">
        <f t="shared" si="0"/>
        <v>897</v>
      </c>
      <c r="M14" s="45">
        <v>9</v>
      </c>
      <c r="N14" s="47"/>
      <c r="O14" s="12">
        <f t="shared" si="1"/>
        <v>8.3121516164994418</v>
      </c>
      <c r="P14" s="13">
        <f t="shared" si="2"/>
        <v>8.4648538401231601</v>
      </c>
      <c r="Q14" s="13">
        <f t="shared" si="3"/>
        <v>8.1594493928757235</v>
      </c>
      <c r="S14" s="14">
        <f t="shared" si="4"/>
        <v>4878.5975473801564</v>
      </c>
      <c r="T14" s="14">
        <f t="shared" si="5"/>
        <v>2.3334230936822493</v>
      </c>
      <c r="U14" s="14">
        <f t="shared" si="6"/>
        <v>0.15270222362371808</v>
      </c>
    </row>
    <row r="15" spans="1:21" ht="13.5" customHeight="1">
      <c r="A15" s="10" t="s">
        <v>19</v>
      </c>
      <c r="B15" s="15">
        <v>14</v>
      </c>
      <c r="C15" s="15">
        <v>4</v>
      </c>
      <c r="D15" s="15">
        <v>5</v>
      </c>
      <c r="E15" s="15">
        <v>9</v>
      </c>
      <c r="F15" s="15">
        <v>18</v>
      </c>
      <c r="G15" s="15">
        <v>11</v>
      </c>
      <c r="H15" s="15">
        <v>39</v>
      </c>
      <c r="I15" s="15">
        <v>100</v>
      </c>
      <c r="J15" s="15">
        <v>114</v>
      </c>
      <c r="K15" s="15">
        <v>546</v>
      </c>
      <c r="L15" s="45">
        <f t="shared" si="0"/>
        <v>860</v>
      </c>
      <c r="M15" s="45">
        <v>46</v>
      </c>
      <c r="N15" s="47"/>
      <c r="O15" s="12">
        <f t="shared" si="1"/>
        <v>9.0558139534883715</v>
      </c>
      <c r="P15" s="13">
        <f t="shared" si="2"/>
        <v>9.1739380752465998</v>
      </c>
      <c r="Q15" s="13">
        <f t="shared" si="3"/>
        <v>8.9376898317301432</v>
      </c>
      <c r="S15" s="14">
        <f t="shared" si="4"/>
        <v>2683.3209302325586</v>
      </c>
      <c r="T15" s="14">
        <f t="shared" si="5"/>
        <v>1.7674198456030803</v>
      </c>
      <c r="U15" s="14">
        <f t="shared" si="6"/>
        <v>0.11812412175822741</v>
      </c>
    </row>
    <row r="16" spans="1:21">
      <c r="A16" s="10" t="s">
        <v>20</v>
      </c>
      <c r="B16" s="15">
        <v>8</v>
      </c>
      <c r="C16" s="15">
        <v>6</v>
      </c>
      <c r="D16" s="15">
        <v>6</v>
      </c>
      <c r="E16" s="15">
        <v>6</v>
      </c>
      <c r="F16" s="15">
        <v>28</v>
      </c>
      <c r="G16" s="15">
        <v>17</v>
      </c>
      <c r="H16" s="15">
        <v>45</v>
      </c>
      <c r="I16" s="15">
        <v>113</v>
      </c>
      <c r="J16" s="15">
        <v>120</v>
      </c>
      <c r="K16" s="15">
        <v>509</v>
      </c>
      <c r="L16" s="45">
        <f t="shared" si="0"/>
        <v>858</v>
      </c>
      <c r="M16" s="45">
        <v>48</v>
      </c>
      <c r="N16" s="47"/>
      <c r="O16" s="12">
        <f t="shared" si="1"/>
        <v>8.9662004662004655</v>
      </c>
      <c r="P16" s="13">
        <f t="shared" si="2"/>
        <v>9.0821636095206983</v>
      </c>
      <c r="Q16" s="13">
        <f t="shared" si="3"/>
        <v>8.8502373228802327</v>
      </c>
      <c r="S16" s="14">
        <f t="shared" si="4"/>
        <v>2574.0198135198134</v>
      </c>
      <c r="T16" s="14">
        <f t="shared" si="5"/>
        <v>1.7330677145042424</v>
      </c>
      <c r="U16" s="14">
        <f t="shared" si="6"/>
        <v>0.11596314332023196</v>
      </c>
    </row>
    <row r="17" spans="1:21">
      <c r="A17" s="36" t="s">
        <v>21</v>
      </c>
      <c r="B17" s="15">
        <v>14</v>
      </c>
      <c r="C17" s="15">
        <v>6</v>
      </c>
      <c r="D17" s="15">
        <v>6</v>
      </c>
      <c r="E17" s="15">
        <v>7</v>
      </c>
      <c r="F17" s="15">
        <v>29</v>
      </c>
      <c r="G17" s="15">
        <v>22</v>
      </c>
      <c r="H17" s="15">
        <v>40</v>
      </c>
      <c r="I17" s="15">
        <v>92</v>
      </c>
      <c r="J17" s="15">
        <v>140</v>
      </c>
      <c r="K17" s="15">
        <v>504</v>
      </c>
      <c r="L17" s="45">
        <f t="shared" si="0"/>
        <v>860</v>
      </c>
      <c r="M17" s="45">
        <v>46</v>
      </c>
      <c r="N17" s="47"/>
      <c r="O17" s="12">
        <f t="shared" si="1"/>
        <v>8.9127906976744189</v>
      </c>
      <c r="P17" s="13">
        <f t="shared" si="2"/>
        <v>9.0375337624280974</v>
      </c>
      <c r="Q17" s="13">
        <f t="shared" si="3"/>
        <v>8.7880476329207404</v>
      </c>
      <c r="S17" s="14">
        <f t="shared" si="4"/>
        <v>2992.4593023255811</v>
      </c>
      <c r="T17" s="14">
        <f t="shared" si="5"/>
        <v>1.8664550894884961</v>
      </c>
      <c r="U17" s="14">
        <f t="shared" si="6"/>
        <v>0.12474306475367898</v>
      </c>
    </row>
    <row r="18" spans="1:21">
      <c r="A18" s="16" t="s">
        <v>22</v>
      </c>
      <c r="B18" s="17">
        <f t="shared" ref="B18:L18" si="7">SUM(B10:B16)</f>
        <v>116</v>
      </c>
      <c r="C18" s="17">
        <f t="shared" si="7"/>
        <v>63</v>
      </c>
      <c r="D18" s="17">
        <f t="shared" si="7"/>
        <v>60</v>
      </c>
      <c r="E18" s="17">
        <f t="shared" si="7"/>
        <v>101</v>
      </c>
      <c r="F18" s="17">
        <f t="shared" si="7"/>
        <v>181</v>
      </c>
      <c r="G18" s="17">
        <f t="shared" si="7"/>
        <v>166</v>
      </c>
      <c r="H18" s="17">
        <f t="shared" si="7"/>
        <v>330</v>
      </c>
      <c r="I18" s="17">
        <f t="shared" si="7"/>
        <v>704</v>
      </c>
      <c r="J18" s="17">
        <f t="shared" si="7"/>
        <v>831</v>
      </c>
      <c r="K18" s="17">
        <f t="shared" si="7"/>
        <v>3618</v>
      </c>
      <c r="L18" s="17">
        <f t="shared" si="7"/>
        <v>6170</v>
      </c>
      <c r="M18" s="17"/>
      <c r="N18" s="48"/>
      <c r="O18" s="12">
        <f>AVERAGE(O10:O16)</f>
        <v>8.8092747088670773</v>
      </c>
      <c r="P18" s="12">
        <f t="shared" si="2"/>
        <v>8.8594991902239801</v>
      </c>
      <c r="Q18" s="12">
        <f t="shared" si="3"/>
        <v>8.7590502275101745</v>
      </c>
      <c r="S18" s="14">
        <f t="shared" si="4"/>
        <v>24993.937163418101</v>
      </c>
      <c r="T18" s="14">
        <f t="shared" si="5"/>
        <v>2.012843232105582</v>
      </c>
      <c r="U18" s="14">
        <f t="shared" si="6"/>
        <v>5.0224481356902093E-2</v>
      </c>
    </row>
    <row r="19" spans="1:21">
      <c r="A19" s="18"/>
      <c r="B19" s="18"/>
      <c r="C19" s="18"/>
      <c r="G19" s="19"/>
      <c r="H19" s="19"/>
      <c r="I19" s="19"/>
      <c r="P19" s="20"/>
      <c r="Q19" s="20"/>
      <c r="U19" s="21"/>
    </row>
    <row r="22" spans="1:21">
      <c r="A22" s="3" t="s">
        <v>23</v>
      </c>
    </row>
    <row r="23" spans="1:21">
      <c r="A23" s="4"/>
      <c r="B23" s="4"/>
      <c r="C23" s="4"/>
      <c r="D23" s="4"/>
      <c r="E23" s="4"/>
      <c r="F23" s="4"/>
      <c r="G23" s="4"/>
      <c r="H23" s="4"/>
      <c r="I23" s="4"/>
      <c r="J23" s="4"/>
      <c r="K23" s="4"/>
      <c r="L23" s="4"/>
      <c r="M23" s="4"/>
      <c r="N23" s="4"/>
    </row>
    <row r="24" spans="1:21">
      <c r="A24" s="5" t="s">
        <v>24</v>
      </c>
      <c r="B24" s="4"/>
      <c r="C24" s="4"/>
      <c r="D24" s="4"/>
      <c r="E24" s="4"/>
      <c r="F24" s="4"/>
      <c r="G24" s="4"/>
      <c r="H24" s="4"/>
      <c r="N24" s="1"/>
      <c r="S24" s="1" t="s">
        <v>5</v>
      </c>
    </row>
    <row r="25" spans="1:21" ht="25.5">
      <c r="A25" s="6"/>
      <c r="B25" s="7">
        <v>1</v>
      </c>
      <c r="C25" s="7">
        <v>2</v>
      </c>
      <c r="D25" s="7">
        <v>3</v>
      </c>
      <c r="E25" s="7">
        <v>4</v>
      </c>
      <c r="F25" s="7">
        <v>5</v>
      </c>
      <c r="G25" s="8">
        <v>6</v>
      </c>
      <c r="H25" s="7">
        <v>7</v>
      </c>
      <c r="I25" s="7">
        <v>8</v>
      </c>
      <c r="J25" s="7">
        <v>9</v>
      </c>
      <c r="K25" s="7">
        <v>10</v>
      </c>
      <c r="L25" s="8" t="s">
        <v>6</v>
      </c>
      <c r="M25" s="44" t="s">
        <v>7</v>
      </c>
      <c r="N25" s="49"/>
      <c r="O25" s="7" t="s">
        <v>8</v>
      </c>
      <c r="P25" s="7" t="s">
        <v>9</v>
      </c>
      <c r="Q25" s="7" t="s">
        <v>10</v>
      </c>
      <c r="S25" s="9" t="s">
        <v>11</v>
      </c>
      <c r="T25" s="9" t="s">
        <v>12</v>
      </c>
      <c r="U25" s="9" t="s">
        <v>13</v>
      </c>
    </row>
    <row r="26" spans="1:21">
      <c r="A26" s="23" t="s">
        <v>25</v>
      </c>
      <c r="B26" s="15"/>
      <c r="C26" s="15"/>
      <c r="D26" s="15">
        <v>1</v>
      </c>
      <c r="E26" s="15"/>
      <c r="F26" s="15">
        <v>4</v>
      </c>
      <c r="G26" s="15">
        <v>2</v>
      </c>
      <c r="H26" s="15">
        <v>11</v>
      </c>
      <c r="I26" s="15">
        <v>14</v>
      </c>
      <c r="J26" s="15">
        <v>20</v>
      </c>
      <c r="K26" s="15">
        <v>170</v>
      </c>
      <c r="L26" s="11">
        <f t="shared" ref="L26:L33" si="8">SUM(B26:K26)</f>
        <v>222</v>
      </c>
      <c r="M26" s="45">
        <v>71</v>
      </c>
      <c r="N26" s="50"/>
      <c r="O26" s="12">
        <f t="shared" ref="O26:O33" si="9">(B26*1+C26*2+D26*3+E26*4+F26*5+G26*6+H26*7+I26*8+J26*9+K26*10)/(SUM(B26:K26))</f>
        <v>9.4774774774774766</v>
      </c>
      <c r="P26" s="13">
        <f t="shared" ref="P26:P34" si="10">O26+U26</f>
        <v>9.6295572452782867</v>
      </c>
      <c r="Q26" s="13">
        <f t="shared" ref="Q26:Q34" si="11">O26-U26</f>
        <v>9.3253977096766665</v>
      </c>
      <c r="S26" s="14">
        <f t="shared" ref="S26:S34" si="12">((1-O26)^2)*B26+((2-O26))^2*C26+((3-O26))^2*D26+((4-O26)^2)*E26+((5-O26)^2)*F26+((6-O26)^2)*G26+((7-O26))^2*H26+((8-O26))^2*I26+((9-O26)^2)*J26+((10-O26)^2)*K26</f>
        <v>295.38738738738743</v>
      </c>
      <c r="T26" s="14">
        <f t="shared" ref="T26:T34" si="13">SQRT((S26)/(L26-1))</f>
        <v>1.156111808202434</v>
      </c>
      <c r="U26" s="14">
        <f t="shared" ref="U26:U34" si="14">CONFIDENCE(0.05,T26,L26)</f>
        <v>0.15207976780080973</v>
      </c>
    </row>
    <row r="27" spans="1:21">
      <c r="A27" s="23" t="s">
        <v>26</v>
      </c>
      <c r="B27" s="15">
        <v>2</v>
      </c>
      <c r="C27" s="15">
        <v>2</v>
      </c>
      <c r="D27" s="15"/>
      <c r="E27" s="15">
        <v>1</v>
      </c>
      <c r="F27" s="15">
        <v>5</v>
      </c>
      <c r="G27" s="15">
        <v>3</v>
      </c>
      <c r="H27" s="15">
        <v>6</v>
      </c>
      <c r="I27" s="15">
        <v>7</v>
      </c>
      <c r="J27" s="15">
        <v>10</v>
      </c>
      <c r="K27" s="15">
        <v>100</v>
      </c>
      <c r="L27" s="11">
        <f t="shared" si="8"/>
        <v>136</v>
      </c>
      <c r="M27" s="45">
        <v>157</v>
      </c>
      <c r="N27" s="50"/>
      <c r="O27" s="12">
        <f t="shared" si="9"/>
        <v>9.125</v>
      </c>
      <c r="P27" s="13">
        <f t="shared" si="10"/>
        <v>9.4441688436012932</v>
      </c>
      <c r="Q27" s="13">
        <f t="shared" si="11"/>
        <v>8.8058311563987068</v>
      </c>
      <c r="S27" s="14">
        <f t="shared" si="12"/>
        <v>486.875</v>
      </c>
      <c r="T27" s="14">
        <f t="shared" si="13"/>
        <v>1.899073848348579</v>
      </c>
      <c r="U27" s="14">
        <f t="shared" si="14"/>
        <v>0.31916884360129372</v>
      </c>
    </row>
    <row r="28" spans="1:21" ht="14.25" customHeight="1">
      <c r="A28" s="10" t="s">
        <v>27</v>
      </c>
      <c r="B28" s="15">
        <v>2</v>
      </c>
      <c r="C28" s="15"/>
      <c r="D28" s="15">
        <v>1</v>
      </c>
      <c r="E28" s="15">
        <v>3</v>
      </c>
      <c r="F28" s="15">
        <v>5</v>
      </c>
      <c r="G28" s="15">
        <v>4</v>
      </c>
      <c r="H28" s="15">
        <v>4</v>
      </c>
      <c r="I28" s="15">
        <v>7</v>
      </c>
      <c r="J28" s="15">
        <v>8</v>
      </c>
      <c r="K28" s="15">
        <v>103</v>
      </c>
      <c r="L28" s="11">
        <f t="shared" si="8"/>
        <v>137</v>
      </c>
      <c r="M28" s="45">
        <v>156</v>
      </c>
      <c r="N28" s="50"/>
      <c r="O28" s="12">
        <f t="shared" si="9"/>
        <v>9.1386861313868621</v>
      </c>
      <c r="P28" s="13">
        <f t="shared" si="10"/>
        <v>9.4527355798226171</v>
      </c>
      <c r="Q28" s="13">
        <f t="shared" si="11"/>
        <v>8.8246366829511071</v>
      </c>
      <c r="S28" s="14">
        <f t="shared" si="12"/>
        <v>478.36496350364968</v>
      </c>
      <c r="T28" s="14">
        <f t="shared" si="13"/>
        <v>1.8754704576523822</v>
      </c>
      <c r="U28" s="14">
        <f t="shared" si="14"/>
        <v>0.31404944843575427</v>
      </c>
    </row>
    <row r="29" spans="1:21" ht="14.25" customHeight="1">
      <c r="A29" s="10" t="s">
        <v>28</v>
      </c>
      <c r="B29" s="15">
        <v>1</v>
      </c>
      <c r="C29" s="15">
        <v>1</v>
      </c>
      <c r="D29" s="15">
        <v>1</v>
      </c>
      <c r="E29" s="15">
        <v>1</v>
      </c>
      <c r="F29" s="15">
        <v>5</v>
      </c>
      <c r="G29" s="15">
        <v>3</v>
      </c>
      <c r="H29" s="15">
        <v>6</v>
      </c>
      <c r="I29" s="15">
        <v>14</v>
      </c>
      <c r="J29" s="15">
        <v>19</v>
      </c>
      <c r="K29" s="15">
        <v>212</v>
      </c>
      <c r="L29" s="11">
        <f t="shared" si="8"/>
        <v>263</v>
      </c>
      <c r="M29" s="45">
        <v>30</v>
      </c>
      <c r="N29" s="50"/>
      <c r="O29" s="12">
        <f t="shared" si="9"/>
        <v>9.4980988593155899</v>
      </c>
      <c r="P29" s="13">
        <f t="shared" si="10"/>
        <v>9.6592359653912006</v>
      </c>
      <c r="Q29" s="13">
        <f t="shared" si="11"/>
        <v>9.3369617532399793</v>
      </c>
      <c r="S29" s="14">
        <f t="shared" si="12"/>
        <v>465.74904942965776</v>
      </c>
      <c r="T29" s="14">
        <f t="shared" si="13"/>
        <v>1.3332922138804058</v>
      </c>
      <c r="U29" s="14">
        <f t="shared" si="14"/>
        <v>0.16113710607561149</v>
      </c>
    </row>
    <row r="30" spans="1:21" ht="14.25" customHeight="1">
      <c r="A30" s="10" t="s">
        <v>29</v>
      </c>
      <c r="B30" s="15">
        <v>1</v>
      </c>
      <c r="C30" s="15"/>
      <c r="D30" s="15">
        <v>2</v>
      </c>
      <c r="E30" s="15">
        <v>3</v>
      </c>
      <c r="F30" s="15">
        <v>6</v>
      </c>
      <c r="G30" s="15">
        <v>1</v>
      </c>
      <c r="H30" s="15">
        <v>6</v>
      </c>
      <c r="I30" s="15">
        <v>10</v>
      </c>
      <c r="J30" s="15">
        <v>21</v>
      </c>
      <c r="K30" s="15">
        <v>159</v>
      </c>
      <c r="L30" s="11">
        <f t="shared" si="8"/>
        <v>209</v>
      </c>
      <c r="M30" s="45">
        <v>84</v>
      </c>
      <c r="N30" s="50"/>
      <c r="O30" s="12">
        <f t="shared" si="9"/>
        <v>9.3588516746411479</v>
      </c>
      <c r="P30" s="13">
        <f t="shared" si="10"/>
        <v>9.5652497276979087</v>
      </c>
      <c r="Q30" s="13">
        <f t="shared" si="11"/>
        <v>9.152453621584387</v>
      </c>
      <c r="S30" s="14">
        <f t="shared" si="12"/>
        <v>482.08612440191393</v>
      </c>
      <c r="T30" s="14">
        <f t="shared" si="13"/>
        <v>1.5224065659121018</v>
      </c>
      <c r="U30" s="14">
        <f t="shared" si="14"/>
        <v>0.20639805305676087</v>
      </c>
    </row>
    <row r="31" spans="1:21">
      <c r="A31" s="23" t="s">
        <v>30</v>
      </c>
      <c r="B31" s="15">
        <v>1</v>
      </c>
      <c r="C31" s="15"/>
      <c r="D31" s="15">
        <v>1</v>
      </c>
      <c r="E31" s="15"/>
      <c r="F31" s="15">
        <v>5</v>
      </c>
      <c r="G31" s="15">
        <v>3</v>
      </c>
      <c r="H31" s="15">
        <v>5</v>
      </c>
      <c r="I31" s="15">
        <v>11</v>
      </c>
      <c r="J31" s="15">
        <v>22</v>
      </c>
      <c r="K31" s="15">
        <v>214</v>
      </c>
      <c r="L31" s="11">
        <f t="shared" si="8"/>
        <v>262</v>
      </c>
      <c r="M31" s="45">
        <v>31</v>
      </c>
      <c r="N31" s="50"/>
      <c r="O31" s="12">
        <f t="shared" si="9"/>
        <v>9.5725190839694658</v>
      </c>
      <c r="P31" s="13">
        <f t="shared" si="10"/>
        <v>9.7159326339533347</v>
      </c>
      <c r="Q31" s="13">
        <f t="shared" si="11"/>
        <v>9.4291055339855969</v>
      </c>
      <c r="S31" s="14">
        <f t="shared" si="12"/>
        <v>366.12213740458014</v>
      </c>
      <c r="T31" s="14">
        <f t="shared" si="13"/>
        <v>1.1843845701372651</v>
      </c>
      <c r="U31" s="14">
        <f t="shared" si="14"/>
        <v>0.14341354998386974</v>
      </c>
    </row>
    <row r="32" spans="1:21">
      <c r="A32" s="23" t="s">
        <v>31</v>
      </c>
      <c r="B32" s="15">
        <v>1</v>
      </c>
      <c r="C32" s="15"/>
      <c r="D32" s="15">
        <v>3</v>
      </c>
      <c r="E32" s="15">
        <v>2</v>
      </c>
      <c r="F32" s="15">
        <v>3</v>
      </c>
      <c r="G32" s="15">
        <v>5</v>
      </c>
      <c r="H32" s="15">
        <v>4</v>
      </c>
      <c r="I32" s="15">
        <v>13</v>
      </c>
      <c r="J32" s="15">
        <v>20</v>
      </c>
      <c r="K32" s="15">
        <v>224</v>
      </c>
      <c r="L32" s="11">
        <f t="shared" si="8"/>
        <v>275</v>
      </c>
      <c r="M32" s="45">
        <v>18</v>
      </c>
      <c r="N32" s="50"/>
      <c r="O32" s="12">
        <f t="shared" si="9"/>
        <v>9.5090909090909097</v>
      </c>
      <c r="P32" s="13">
        <f t="shared" si="10"/>
        <v>9.6682258200454392</v>
      </c>
      <c r="Q32" s="13">
        <f t="shared" si="11"/>
        <v>9.3499559981363802</v>
      </c>
      <c r="S32" s="14">
        <f t="shared" si="12"/>
        <v>496.72727272727269</v>
      </c>
      <c r="T32" s="14">
        <f t="shared" si="13"/>
        <v>1.3464298192363138</v>
      </c>
      <c r="U32" s="14">
        <f t="shared" si="14"/>
        <v>0.15913491095452897</v>
      </c>
    </row>
    <row r="33" spans="1:22">
      <c r="A33" s="37" t="s">
        <v>32</v>
      </c>
      <c r="B33" s="15">
        <v>1</v>
      </c>
      <c r="C33" s="15">
        <v>1</v>
      </c>
      <c r="D33" s="15">
        <v>2</v>
      </c>
      <c r="E33" s="15">
        <v>3</v>
      </c>
      <c r="F33" s="15">
        <v>2</v>
      </c>
      <c r="G33" s="15">
        <v>5</v>
      </c>
      <c r="H33" s="15">
        <v>7</v>
      </c>
      <c r="I33" s="15">
        <v>11</v>
      </c>
      <c r="J33" s="15">
        <v>22</v>
      </c>
      <c r="K33" s="15">
        <v>227</v>
      </c>
      <c r="L33" s="11">
        <f t="shared" si="8"/>
        <v>281</v>
      </c>
      <c r="M33" s="45">
        <v>12</v>
      </c>
      <c r="N33" s="50"/>
      <c r="O33" s="12">
        <f t="shared" si="9"/>
        <v>9.487544483985765</v>
      </c>
      <c r="P33" s="13">
        <f t="shared" si="10"/>
        <v>9.6493457495971739</v>
      </c>
      <c r="Q33" s="13">
        <f t="shared" si="11"/>
        <v>9.325743218374356</v>
      </c>
      <c r="S33" s="14">
        <f t="shared" si="12"/>
        <v>536.20640569395016</v>
      </c>
      <c r="T33" s="14">
        <f t="shared" si="13"/>
        <v>1.3838435162540574</v>
      </c>
      <c r="U33" s="14">
        <f t="shared" si="14"/>
        <v>0.16180126561140812</v>
      </c>
    </row>
    <row r="34" spans="1:22">
      <c r="A34" s="24" t="s">
        <v>22</v>
      </c>
      <c r="B34" s="17">
        <f t="shared" ref="B34:L34" si="15">SUM(B26:B32)</f>
        <v>8</v>
      </c>
      <c r="C34" s="17">
        <f t="shared" si="15"/>
        <v>3</v>
      </c>
      <c r="D34" s="17">
        <f t="shared" si="15"/>
        <v>9</v>
      </c>
      <c r="E34" s="17">
        <f t="shared" si="15"/>
        <v>10</v>
      </c>
      <c r="F34" s="17">
        <f t="shared" si="15"/>
        <v>33</v>
      </c>
      <c r="G34" s="17">
        <f t="shared" si="15"/>
        <v>21</v>
      </c>
      <c r="H34" s="17">
        <f t="shared" si="15"/>
        <v>42</v>
      </c>
      <c r="I34" s="17">
        <f t="shared" si="15"/>
        <v>76</v>
      </c>
      <c r="J34" s="17">
        <f t="shared" si="15"/>
        <v>120</v>
      </c>
      <c r="K34" s="17">
        <f t="shared" si="15"/>
        <v>1182</v>
      </c>
      <c r="L34" s="17">
        <f t="shared" si="15"/>
        <v>1504</v>
      </c>
      <c r="M34" s="17"/>
      <c r="N34" s="51"/>
      <c r="O34" s="12">
        <f>AVERAGE(O26:O32)</f>
        <v>9.3828177336973511</v>
      </c>
      <c r="P34" s="12">
        <f t="shared" si="10"/>
        <v>9.4554919971510838</v>
      </c>
      <c r="Q34" s="12">
        <f t="shared" si="11"/>
        <v>9.3101434702436183</v>
      </c>
      <c r="S34" s="14">
        <f t="shared" si="12"/>
        <v>3107.9348953208769</v>
      </c>
      <c r="T34" s="14">
        <f t="shared" si="13"/>
        <v>1.4379919871023772</v>
      </c>
      <c r="U34" s="14">
        <f t="shared" si="14"/>
        <v>7.267426345373329E-2</v>
      </c>
    </row>
    <row r="35" spans="1:22">
      <c r="A35" s="18"/>
      <c r="B35" s="18"/>
      <c r="C35" s="18"/>
      <c r="G35" s="19"/>
      <c r="H35" s="19"/>
      <c r="I35" s="19"/>
      <c r="P35" s="20"/>
      <c r="Q35" s="20"/>
      <c r="T35" s="21"/>
      <c r="U35" s="21"/>
    </row>
    <row r="36" spans="1:22" s="41" customFormat="1">
      <c r="A36" s="38"/>
      <c r="B36" s="39"/>
      <c r="C36" s="39"/>
      <c r="D36" s="39"/>
      <c r="E36" s="39"/>
      <c r="F36" s="39"/>
      <c r="G36" s="39"/>
      <c r="H36" s="39"/>
      <c r="I36" s="39"/>
      <c r="J36" s="39"/>
      <c r="K36" s="39"/>
      <c r="L36" s="40"/>
      <c r="M36" s="40"/>
    </row>
    <row r="37" spans="1:22" s="41" customFormat="1">
      <c r="A37" s="38"/>
      <c r="B37" s="39"/>
      <c r="C37" s="39"/>
      <c r="D37" s="39"/>
      <c r="E37" s="39"/>
      <c r="F37" s="39"/>
      <c r="G37" s="39"/>
      <c r="H37" s="39"/>
      <c r="I37" s="39"/>
      <c r="J37" s="39"/>
      <c r="K37" s="39"/>
      <c r="L37" s="40"/>
      <c r="M37" s="40"/>
    </row>
    <row r="38" spans="1:22">
      <c r="A38" s="3" t="s">
        <v>33</v>
      </c>
    </row>
    <row r="39" spans="1:22">
      <c r="A39" s="4"/>
      <c r="B39" s="4"/>
      <c r="C39" s="4"/>
      <c r="D39" s="4"/>
      <c r="E39" s="4"/>
      <c r="F39" s="4"/>
      <c r="G39" s="4"/>
      <c r="H39" s="4"/>
      <c r="I39" s="4"/>
      <c r="J39" s="4"/>
      <c r="K39" s="4"/>
      <c r="L39" s="4"/>
      <c r="M39" s="4"/>
      <c r="N39" s="4"/>
    </row>
    <row r="40" spans="1:22">
      <c r="A40" s="5" t="s">
        <v>4</v>
      </c>
      <c r="B40" s="4"/>
      <c r="C40" s="4"/>
      <c r="D40" s="4"/>
      <c r="E40" s="4"/>
      <c r="F40" s="4"/>
      <c r="G40" s="4"/>
      <c r="H40" s="4"/>
      <c r="N40" s="1"/>
      <c r="S40" s="1" t="s">
        <v>5</v>
      </c>
    </row>
    <row r="41" spans="1:22" ht="25.5">
      <c r="A41" s="6"/>
      <c r="B41" s="7">
        <v>1</v>
      </c>
      <c r="C41" s="7">
        <v>2</v>
      </c>
      <c r="D41" s="7">
        <v>3</v>
      </c>
      <c r="E41" s="7">
        <v>4</v>
      </c>
      <c r="F41" s="7">
        <v>5</v>
      </c>
      <c r="G41" s="8">
        <v>6</v>
      </c>
      <c r="H41" s="7">
        <v>7</v>
      </c>
      <c r="I41" s="7">
        <v>8</v>
      </c>
      <c r="J41" s="7">
        <v>9</v>
      </c>
      <c r="K41" s="7">
        <v>10</v>
      </c>
      <c r="L41" s="8" t="s">
        <v>6</v>
      </c>
      <c r="M41" s="44" t="s">
        <v>7</v>
      </c>
      <c r="N41" s="49"/>
      <c r="O41" s="7" t="s">
        <v>8</v>
      </c>
      <c r="P41" s="7" t="s">
        <v>9</v>
      </c>
      <c r="Q41" s="7" t="s">
        <v>10</v>
      </c>
      <c r="S41" s="9" t="s">
        <v>11</v>
      </c>
      <c r="T41" s="9" t="s">
        <v>12</v>
      </c>
      <c r="U41" s="9" t="s">
        <v>13</v>
      </c>
    </row>
    <row r="42" spans="1:22">
      <c r="A42" s="22" t="s">
        <v>34</v>
      </c>
      <c r="B42" s="15"/>
      <c r="C42" s="15">
        <v>1</v>
      </c>
      <c r="D42" s="15">
        <v>1</v>
      </c>
      <c r="E42" s="15">
        <v>4</v>
      </c>
      <c r="F42" s="15">
        <v>3</v>
      </c>
      <c r="G42" s="15">
        <v>3</v>
      </c>
      <c r="H42" s="15">
        <v>9</v>
      </c>
      <c r="I42" s="15">
        <v>19</v>
      </c>
      <c r="J42" s="15">
        <v>28</v>
      </c>
      <c r="K42" s="15">
        <v>74</v>
      </c>
      <c r="L42" s="11">
        <f t="shared" ref="L42:L52" si="16">SUM(B42:K42)</f>
        <v>142</v>
      </c>
      <c r="M42" s="45">
        <v>1</v>
      </c>
      <c r="N42" s="50"/>
      <c r="O42" s="12">
        <f t="shared" ref="O42:O51" si="17">(B42*1+C42*2+D42*3+E42*4+F42*5+G42*6+H42*7+I42*8+J42*9+K42*10)/(SUM(B42:K42))</f>
        <v>8.8802816901408459</v>
      </c>
      <c r="P42" s="13">
        <f t="shared" ref="P42:P52" si="18">O42+U42</f>
        <v>9.1527588394068822</v>
      </c>
      <c r="Q42" s="13">
        <f t="shared" ref="Q42:Q52" si="19">O42-U42</f>
        <v>8.6078045408748096</v>
      </c>
      <c r="S42" s="14">
        <f t="shared" ref="S42:S52" si="20">((1-O42)^2)*B42+((2-O42))^2*C42+((3-O42))^2*D42+((4-O42)^2)*E42+((5-O42)^2)*F42+((6-O42)^2)*G42+((7-O42))^2*H42+((8-O42))^2*I42+((9-O42)^2)*J42+((10-O42)^2)*K42</f>
        <v>386.96478873239437</v>
      </c>
      <c r="T42" s="14">
        <f t="shared" ref="T42:T52" si="21">SQRT((S42)/(L42-1))</f>
        <v>1.6566324655039397</v>
      </c>
      <c r="U42" s="14">
        <f t="shared" ref="U42:U52" si="22">CONFIDENCE(0.05,T42,L42)</f>
        <v>0.27247714926603539</v>
      </c>
      <c r="V42" s="27"/>
    </row>
    <row r="43" spans="1:22">
      <c r="A43" s="23" t="s">
        <v>35</v>
      </c>
      <c r="B43" s="15">
        <v>1</v>
      </c>
      <c r="C43" s="15"/>
      <c r="D43" s="15"/>
      <c r="E43" s="15">
        <v>1</v>
      </c>
      <c r="F43" s="15">
        <v>2</v>
      </c>
      <c r="G43" s="15">
        <v>2</v>
      </c>
      <c r="H43" s="15">
        <v>9</v>
      </c>
      <c r="I43" s="15">
        <v>15</v>
      </c>
      <c r="J43" s="15">
        <v>24</v>
      </c>
      <c r="K43" s="15">
        <v>89</v>
      </c>
      <c r="L43" s="11">
        <f t="shared" si="16"/>
        <v>143</v>
      </c>
      <c r="M43" s="45"/>
      <c r="N43" s="50"/>
      <c r="O43" s="12">
        <f t="shared" si="17"/>
        <v>9.2027972027972034</v>
      </c>
      <c r="P43" s="13">
        <f t="shared" si="18"/>
        <v>9.4301036543943049</v>
      </c>
      <c r="Q43" s="13">
        <f t="shared" si="19"/>
        <v>8.9754907512001019</v>
      </c>
      <c r="S43" s="14">
        <f t="shared" si="20"/>
        <v>273.11888111888112</v>
      </c>
      <c r="T43" s="14">
        <f t="shared" si="21"/>
        <v>1.3868570230004396</v>
      </c>
      <c r="U43" s="14">
        <f t="shared" si="22"/>
        <v>0.22730645159710161</v>
      </c>
      <c r="V43" s="27"/>
    </row>
    <row r="44" spans="1:22" ht="14.25" customHeight="1">
      <c r="A44" s="10" t="s">
        <v>36</v>
      </c>
      <c r="B44" s="15">
        <v>3</v>
      </c>
      <c r="C44" s="15">
        <v>2</v>
      </c>
      <c r="D44" s="15">
        <v>1</v>
      </c>
      <c r="E44" s="15">
        <v>3</v>
      </c>
      <c r="F44" s="15">
        <v>4</v>
      </c>
      <c r="G44" s="15">
        <v>1</v>
      </c>
      <c r="H44" s="15">
        <v>12</v>
      </c>
      <c r="I44" s="15">
        <v>17</v>
      </c>
      <c r="J44" s="15">
        <v>24</v>
      </c>
      <c r="K44" s="15">
        <v>74</v>
      </c>
      <c r="L44" s="11">
        <f t="shared" si="16"/>
        <v>141</v>
      </c>
      <c r="M44" s="45">
        <v>2</v>
      </c>
      <c r="N44" s="50"/>
      <c r="O44" s="12">
        <f t="shared" si="17"/>
        <v>8.6808510638297864</v>
      </c>
      <c r="P44" s="13">
        <f t="shared" si="18"/>
        <v>9.0221671567214337</v>
      </c>
      <c r="Q44" s="13">
        <f t="shared" si="19"/>
        <v>8.3395349709381392</v>
      </c>
      <c r="S44" s="14">
        <f t="shared" si="20"/>
        <v>598.63829787234044</v>
      </c>
      <c r="T44" s="14">
        <f t="shared" si="21"/>
        <v>2.067846184305131</v>
      </c>
      <c r="U44" s="14">
        <f t="shared" si="22"/>
        <v>0.34131609289164727</v>
      </c>
      <c r="V44" s="27"/>
    </row>
    <row r="45" spans="1:22" ht="14.25" customHeight="1">
      <c r="A45" s="10" t="s">
        <v>37</v>
      </c>
      <c r="B45" s="15"/>
      <c r="C45" s="15">
        <v>1</v>
      </c>
      <c r="D45" s="15">
        <v>1</v>
      </c>
      <c r="E45" s="15">
        <v>2</v>
      </c>
      <c r="F45" s="15">
        <v>1</v>
      </c>
      <c r="G45" s="15">
        <v>1</v>
      </c>
      <c r="H45" s="15">
        <v>3</v>
      </c>
      <c r="I45" s="15">
        <v>12</v>
      </c>
      <c r="J45" s="15">
        <v>22</v>
      </c>
      <c r="K45" s="15">
        <v>100</v>
      </c>
      <c r="L45" s="11">
        <f t="shared" si="16"/>
        <v>143</v>
      </c>
      <c r="M45" s="45"/>
      <c r="N45" s="50"/>
      <c r="O45" s="12">
        <f t="shared" si="17"/>
        <v>9.3636363636363633</v>
      </c>
      <c r="P45" s="13">
        <f t="shared" si="18"/>
        <v>9.587577211076983</v>
      </c>
      <c r="Q45" s="13">
        <f t="shared" si="19"/>
        <v>9.1396955161957436</v>
      </c>
      <c r="S45" s="14">
        <f t="shared" si="20"/>
        <v>265.09090909090912</v>
      </c>
      <c r="T45" s="14">
        <f t="shared" si="21"/>
        <v>1.3663225782969952</v>
      </c>
      <c r="U45" s="14">
        <f t="shared" si="22"/>
        <v>0.2239408474406194</v>
      </c>
      <c r="V45" s="27"/>
    </row>
    <row r="46" spans="1:22" ht="14.25" customHeight="1">
      <c r="A46" s="23" t="s">
        <v>38</v>
      </c>
      <c r="B46" s="15">
        <v>1</v>
      </c>
      <c r="C46" s="15"/>
      <c r="D46" s="15">
        <v>2</v>
      </c>
      <c r="E46" s="15"/>
      <c r="F46" s="15"/>
      <c r="G46" s="15">
        <v>1</v>
      </c>
      <c r="H46" s="15">
        <v>2</v>
      </c>
      <c r="I46" s="15">
        <v>10</v>
      </c>
      <c r="J46" s="15">
        <v>24</v>
      </c>
      <c r="K46" s="15">
        <v>103</v>
      </c>
      <c r="L46" s="11">
        <f t="shared" si="16"/>
        <v>143</v>
      </c>
      <c r="M46" s="45"/>
      <c r="N46" s="50"/>
      <c r="O46" s="12">
        <f t="shared" si="17"/>
        <v>9.4615384615384617</v>
      </c>
      <c r="P46" s="13">
        <f t="shared" si="18"/>
        <v>9.6726280519082763</v>
      </c>
      <c r="Q46" s="13">
        <f t="shared" si="19"/>
        <v>9.250448871168647</v>
      </c>
      <c r="S46" s="14">
        <f t="shared" si="20"/>
        <v>235.53846153846155</v>
      </c>
      <c r="T46" s="14">
        <f t="shared" si="21"/>
        <v>1.2879136462240048</v>
      </c>
      <c r="U46" s="14">
        <f t="shared" si="22"/>
        <v>0.21108959036981464</v>
      </c>
      <c r="V46" s="27"/>
    </row>
    <row r="47" spans="1:22" ht="14.25" customHeight="1">
      <c r="A47" s="23" t="s">
        <v>39</v>
      </c>
      <c r="B47" s="15"/>
      <c r="C47" s="15">
        <v>1</v>
      </c>
      <c r="D47" s="15"/>
      <c r="E47" s="15">
        <v>1</v>
      </c>
      <c r="F47" s="15">
        <v>1</v>
      </c>
      <c r="G47" s="15">
        <v>4</v>
      </c>
      <c r="H47" s="15">
        <v>3</v>
      </c>
      <c r="I47" s="15">
        <v>9</v>
      </c>
      <c r="J47" s="15">
        <v>22</v>
      </c>
      <c r="K47" s="15">
        <v>102</v>
      </c>
      <c r="L47" s="11">
        <f t="shared" si="16"/>
        <v>143</v>
      </c>
      <c r="M47" s="45"/>
      <c r="N47" s="50"/>
      <c r="O47" s="12">
        <f t="shared" si="17"/>
        <v>9.4125874125874134</v>
      </c>
      <c r="P47" s="13">
        <f t="shared" si="18"/>
        <v>9.6187435216582742</v>
      </c>
      <c r="Q47" s="13">
        <f t="shared" si="19"/>
        <v>9.2064313035165526</v>
      </c>
      <c r="S47" s="14">
        <f t="shared" si="20"/>
        <v>224.65734265734264</v>
      </c>
      <c r="T47" s="14">
        <f t="shared" si="21"/>
        <v>1.2578131667205796</v>
      </c>
      <c r="U47" s="14">
        <f t="shared" si="22"/>
        <v>0.20615610907086124</v>
      </c>
      <c r="V47" s="27"/>
    </row>
    <row r="48" spans="1:22" ht="14.25" customHeight="1">
      <c r="A48" s="23" t="s">
        <v>40</v>
      </c>
      <c r="B48" s="15"/>
      <c r="C48" s="15"/>
      <c r="D48" s="15">
        <v>1</v>
      </c>
      <c r="E48" s="15">
        <v>1</v>
      </c>
      <c r="F48" s="15">
        <v>1</v>
      </c>
      <c r="G48" s="15">
        <v>3</v>
      </c>
      <c r="H48" s="15">
        <v>5</v>
      </c>
      <c r="I48" s="15">
        <v>17</v>
      </c>
      <c r="J48" s="15">
        <v>17</v>
      </c>
      <c r="K48" s="15">
        <v>79</v>
      </c>
      <c r="L48" s="11">
        <f t="shared" si="16"/>
        <v>124</v>
      </c>
      <c r="M48" s="45">
        <v>19</v>
      </c>
      <c r="N48" s="50"/>
      <c r="O48" s="12">
        <f t="shared" si="17"/>
        <v>9.2258064516129039</v>
      </c>
      <c r="P48" s="13">
        <f t="shared" si="18"/>
        <v>9.4577936433522698</v>
      </c>
      <c r="Q48" s="13">
        <f t="shared" si="19"/>
        <v>8.993819259873538</v>
      </c>
      <c r="S48" s="14">
        <f t="shared" si="20"/>
        <v>213.67741935483869</v>
      </c>
      <c r="T48" s="14">
        <f t="shared" si="21"/>
        <v>1.3180344424569312</v>
      </c>
      <c r="U48" s="14">
        <f t="shared" si="22"/>
        <v>0.23198719173936605</v>
      </c>
      <c r="V48" s="27"/>
    </row>
    <row r="49" spans="1:22">
      <c r="A49" s="23" t="s">
        <v>41</v>
      </c>
      <c r="B49" s="15"/>
      <c r="C49" s="15"/>
      <c r="D49" s="15">
        <v>1</v>
      </c>
      <c r="E49" s="15">
        <v>1</v>
      </c>
      <c r="F49" s="15"/>
      <c r="G49" s="15">
        <v>2</v>
      </c>
      <c r="H49" s="15"/>
      <c r="I49" s="15">
        <v>13</v>
      </c>
      <c r="J49" s="15">
        <v>22</v>
      </c>
      <c r="K49" s="15">
        <v>94</v>
      </c>
      <c r="L49" s="11">
        <f t="shared" si="16"/>
        <v>133</v>
      </c>
      <c r="M49" s="45">
        <v>10</v>
      </c>
      <c r="N49" s="50"/>
      <c r="O49" s="12">
        <f t="shared" si="17"/>
        <v>9.481203007518797</v>
      </c>
      <c r="P49" s="13">
        <f t="shared" si="18"/>
        <v>9.6654860489565486</v>
      </c>
      <c r="Q49" s="13">
        <f t="shared" si="19"/>
        <v>9.2969199660810453</v>
      </c>
      <c r="S49" s="14">
        <f t="shared" si="20"/>
        <v>155.20300751879699</v>
      </c>
      <c r="T49" s="14">
        <f t="shared" si="21"/>
        <v>1.0843340629118345</v>
      </c>
      <c r="U49" s="14">
        <f t="shared" si="22"/>
        <v>0.18428304143775176</v>
      </c>
      <c r="V49" s="27"/>
    </row>
    <row r="50" spans="1:22">
      <c r="A50" s="23" t="s">
        <v>42</v>
      </c>
      <c r="B50" s="15">
        <v>2</v>
      </c>
      <c r="C50" s="15">
        <v>1</v>
      </c>
      <c r="D50" s="15">
        <v>2</v>
      </c>
      <c r="E50" s="15">
        <v>1</v>
      </c>
      <c r="F50" s="15">
        <v>1</v>
      </c>
      <c r="G50" s="15">
        <v>3</v>
      </c>
      <c r="H50" s="15">
        <v>2</v>
      </c>
      <c r="I50" s="15">
        <v>11</v>
      </c>
      <c r="J50" s="15">
        <v>19</v>
      </c>
      <c r="K50" s="15">
        <v>89</v>
      </c>
      <c r="L50" s="11">
        <f t="shared" si="16"/>
        <v>131</v>
      </c>
      <c r="M50" s="45">
        <v>12</v>
      </c>
      <c r="N50" s="50"/>
      <c r="O50" s="12">
        <f t="shared" si="17"/>
        <v>9.1603053435114496</v>
      </c>
      <c r="P50" s="13">
        <f t="shared" si="18"/>
        <v>9.468701081157711</v>
      </c>
      <c r="Q50" s="13">
        <f t="shared" si="19"/>
        <v>8.8519096058651883</v>
      </c>
      <c r="S50" s="14">
        <f t="shared" si="20"/>
        <v>421.63358778625951</v>
      </c>
      <c r="T50" s="14">
        <f t="shared" si="21"/>
        <v>1.8009262313219647</v>
      </c>
      <c r="U50" s="14">
        <f t="shared" si="22"/>
        <v>0.30839573764626105</v>
      </c>
      <c r="V50" s="27"/>
    </row>
    <row r="51" spans="1:22">
      <c r="A51" s="37" t="s">
        <v>43</v>
      </c>
      <c r="B51" s="15">
        <v>1</v>
      </c>
      <c r="C51" s="15"/>
      <c r="D51" s="15"/>
      <c r="E51" s="15">
        <v>1</v>
      </c>
      <c r="F51" s="15">
        <v>2</v>
      </c>
      <c r="G51" s="15">
        <v>1</v>
      </c>
      <c r="H51" s="15">
        <v>7</v>
      </c>
      <c r="I51" s="15">
        <v>11</v>
      </c>
      <c r="J51" s="15">
        <v>24</v>
      </c>
      <c r="K51" s="15">
        <v>86</v>
      </c>
      <c r="L51" s="11">
        <f t="shared" si="16"/>
        <v>133</v>
      </c>
      <c r="M51" s="45">
        <v>10</v>
      </c>
      <c r="N51" s="50"/>
      <c r="O51" s="12">
        <f t="shared" si="17"/>
        <v>9.2781954887218046</v>
      </c>
      <c r="P51" s="13">
        <f t="shared" si="18"/>
        <v>9.5095927926167025</v>
      </c>
      <c r="Q51" s="13">
        <f t="shared" si="19"/>
        <v>9.0467981848269066</v>
      </c>
      <c r="S51" s="14">
        <f t="shared" si="20"/>
        <v>244.70676691729324</v>
      </c>
      <c r="T51" s="14">
        <f t="shared" si="21"/>
        <v>1.3615576165968253</v>
      </c>
      <c r="U51" s="14">
        <f t="shared" si="22"/>
        <v>0.23139730389489807</v>
      </c>
      <c r="V51" s="27"/>
    </row>
    <row r="52" spans="1:22">
      <c r="A52" s="22" t="s">
        <v>44</v>
      </c>
      <c r="B52" s="17">
        <f t="shared" ref="B52:K52" si="23">SUM(B42:B50)</f>
        <v>7</v>
      </c>
      <c r="C52" s="17">
        <f t="shared" si="23"/>
        <v>6</v>
      </c>
      <c r="D52" s="17">
        <f t="shared" si="23"/>
        <v>9</v>
      </c>
      <c r="E52" s="17">
        <f t="shared" si="23"/>
        <v>14</v>
      </c>
      <c r="F52" s="17">
        <f t="shared" si="23"/>
        <v>13</v>
      </c>
      <c r="G52" s="17">
        <f t="shared" si="23"/>
        <v>20</v>
      </c>
      <c r="H52" s="17">
        <f t="shared" si="23"/>
        <v>45</v>
      </c>
      <c r="I52" s="17">
        <f t="shared" si="23"/>
        <v>123</v>
      </c>
      <c r="J52" s="17">
        <f t="shared" si="23"/>
        <v>202</v>
      </c>
      <c r="K52" s="17">
        <f t="shared" si="23"/>
        <v>804</v>
      </c>
      <c r="L52" s="11">
        <f t="shared" si="16"/>
        <v>1243</v>
      </c>
      <c r="M52" s="45"/>
      <c r="N52" s="51"/>
      <c r="O52" s="12">
        <f>AVERAGE(O42:O50)</f>
        <v>9.2076674441303581</v>
      </c>
      <c r="P52" s="25">
        <f t="shared" si="18"/>
        <v>9.2919955853473937</v>
      </c>
      <c r="Q52" s="25">
        <f t="shared" si="19"/>
        <v>9.1233393029133225</v>
      </c>
      <c r="S52" s="14">
        <f t="shared" si="20"/>
        <v>2857.864262535079</v>
      </c>
      <c r="T52" s="14">
        <f t="shared" si="21"/>
        <v>1.5169106515370112</v>
      </c>
      <c r="U52" s="14">
        <f t="shared" si="22"/>
        <v>8.4328141217035441E-2</v>
      </c>
      <c r="V52" s="27"/>
    </row>
    <row r="53" spans="1:22">
      <c r="A53" s="18"/>
      <c r="B53" s="18"/>
      <c r="C53" s="18"/>
      <c r="G53" s="19"/>
      <c r="H53" s="19"/>
      <c r="I53" s="19"/>
      <c r="P53" s="27"/>
      <c r="Q53" s="27"/>
      <c r="U53" s="27"/>
    </row>
    <row r="54" spans="1:22">
      <c r="A54" s="42"/>
      <c r="B54" s="38"/>
      <c r="C54" s="38"/>
      <c r="D54" s="38"/>
    </row>
    <row r="55" spans="1:22">
      <c r="A55" s="38"/>
      <c r="B55" s="43"/>
      <c r="C55" s="43"/>
      <c r="D55" s="38"/>
    </row>
    <row r="56" spans="1:22" s="26" customFormat="1" ht="15">
      <c r="A56" s="28" t="s">
        <v>45</v>
      </c>
    </row>
    <row r="57" spans="1:22" s="26" customFormat="1" ht="15">
      <c r="A57" s="28"/>
    </row>
    <row r="58" spans="1:22" s="26" customFormat="1" ht="20.25">
      <c r="A58" s="29" t="s">
        <v>0</v>
      </c>
    </row>
    <row r="59" spans="1:22" s="26" customFormat="1" ht="8.25" customHeight="1"/>
    <row r="60" spans="1:22" s="26" customFormat="1" ht="53.25" customHeight="1">
      <c r="A60" s="56" t="s">
        <v>46</v>
      </c>
      <c r="B60" s="57"/>
      <c r="C60" s="57"/>
      <c r="D60" s="57"/>
      <c r="E60" s="57"/>
      <c r="F60" s="57"/>
      <c r="G60" s="57"/>
      <c r="H60" s="57"/>
      <c r="I60" s="57"/>
      <c r="J60" s="57"/>
      <c r="K60" s="57"/>
      <c r="L60" s="57"/>
      <c r="M60" s="57"/>
      <c r="N60" s="57"/>
      <c r="O60" s="57"/>
      <c r="P60" s="57"/>
      <c r="Q60" s="57"/>
    </row>
    <row r="61" spans="1:22" s="26" customFormat="1" ht="27.75" customHeight="1">
      <c r="A61" s="56" t="s">
        <v>47</v>
      </c>
      <c r="B61" s="57"/>
      <c r="C61" s="57"/>
      <c r="D61" s="57"/>
      <c r="E61" s="57"/>
      <c r="F61" s="57"/>
      <c r="G61" s="57"/>
      <c r="H61" s="57"/>
      <c r="I61" s="57"/>
      <c r="J61" s="57"/>
      <c r="K61" s="57"/>
      <c r="L61" s="57"/>
      <c r="M61" s="57"/>
      <c r="N61" s="57"/>
      <c r="O61" s="57"/>
      <c r="P61" s="57"/>
      <c r="Q61" s="57"/>
    </row>
    <row r="62" spans="1:22" s="26" customFormat="1" ht="7.5" customHeight="1"/>
    <row r="63" spans="1:22" s="26" customFormat="1" ht="15">
      <c r="T63" s="28" t="s">
        <v>48</v>
      </c>
    </row>
    <row r="64" spans="1:22" s="26" customFormat="1" ht="15">
      <c r="T64" s="28" t="s">
        <v>49</v>
      </c>
    </row>
    <row r="65" spans="20:22" s="26" customFormat="1" ht="25.5">
      <c r="T65" s="30" t="s">
        <v>50</v>
      </c>
      <c r="U65" s="7" t="s">
        <v>8</v>
      </c>
      <c r="V65" s="31" t="s">
        <v>51</v>
      </c>
    </row>
    <row r="66" spans="20:22" s="26" customFormat="1" ht="25.5">
      <c r="T66" s="10" t="s">
        <v>14</v>
      </c>
      <c r="U66" s="32">
        <f t="shared" ref="U66:U74" si="24">O10</f>
        <v>9.059751972942502</v>
      </c>
      <c r="V66" s="33">
        <f t="shared" ref="V66:V74" si="25">U10</f>
        <v>0.11359459275786039</v>
      </c>
    </row>
    <row r="67" spans="20:22" s="26" customFormat="1" ht="25.5">
      <c r="T67" s="10" t="s">
        <v>15</v>
      </c>
      <c r="U67" s="32">
        <f t="shared" si="24"/>
        <v>9.0401836969001153</v>
      </c>
      <c r="V67" s="33">
        <f t="shared" si="25"/>
        <v>0.12929387481626578</v>
      </c>
    </row>
    <row r="68" spans="20:22" s="26" customFormat="1" ht="25.5">
      <c r="T68" s="10" t="s">
        <v>16</v>
      </c>
      <c r="U68" s="32">
        <f t="shared" si="24"/>
        <v>8.3177777777777777</v>
      </c>
      <c r="V68" s="33">
        <f t="shared" si="25"/>
        <v>0.15223220399249965</v>
      </c>
    </row>
    <row r="69" spans="20:22" s="26" customFormat="1" ht="38.25">
      <c r="T69" s="10" t="s">
        <v>17</v>
      </c>
      <c r="U69" s="32">
        <f t="shared" si="24"/>
        <v>8.9130434782608692</v>
      </c>
      <c r="V69" s="33">
        <f t="shared" si="25"/>
        <v>0.12776357084924422</v>
      </c>
    </row>
    <row r="70" spans="20:22" s="26" customFormat="1" ht="25.5">
      <c r="T70" s="10" t="s">
        <v>18</v>
      </c>
      <c r="U70" s="32">
        <f t="shared" si="24"/>
        <v>8.3121516164994418</v>
      </c>
      <c r="V70" s="33">
        <f t="shared" si="25"/>
        <v>0.15270222362371808</v>
      </c>
    </row>
    <row r="71" spans="20:22" s="26" customFormat="1" ht="38.25">
      <c r="T71" s="10" t="s">
        <v>19</v>
      </c>
      <c r="U71" s="32">
        <f t="shared" si="24"/>
        <v>9.0558139534883715</v>
      </c>
      <c r="V71" s="33">
        <f t="shared" si="25"/>
        <v>0.11812412175822741</v>
      </c>
    </row>
    <row r="72" spans="20:22" s="26" customFormat="1" ht="14.25">
      <c r="T72" s="10" t="s">
        <v>20</v>
      </c>
      <c r="U72" s="32">
        <f t="shared" si="24"/>
        <v>8.9662004662004655</v>
      </c>
      <c r="V72" s="33">
        <f t="shared" si="25"/>
        <v>0.11596314332023196</v>
      </c>
    </row>
    <row r="73" spans="20:22" s="26" customFormat="1" ht="25.5">
      <c r="T73" s="36" t="s">
        <v>21</v>
      </c>
      <c r="U73" s="32">
        <f t="shared" si="24"/>
        <v>8.9127906976744189</v>
      </c>
      <c r="V73" s="33">
        <f t="shared" si="25"/>
        <v>0.12474306475367898</v>
      </c>
    </row>
    <row r="74" spans="20:22" s="26" customFormat="1" ht="14.25">
      <c r="T74" s="16" t="s">
        <v>22</v>
      </c>
      <c r="U74" s="32">
        <f t="shared" si="24"/>
        <v>8.8092747088670773</v>
      </c>
      <c r="V74" s="33">
        <f t="shared" si="25"/>
        <v>5.0224481356902093E-2</v>
      </c>
    </row>
    <row r="75" spans="20:22" s="26" customFormat="1" ht="14.25">
      <c r="U75" s="34"/>
      <c r="V75" s="34"/>
    </row>
    <row r="76" spans="20:22" s="26" customFormat="1" ht="14.25">
      <c r="U76" s="34"/>
      <c r="V76" s="34"/>
    </row>
    <row r="77" spans="20:22" s="26" customFormat="1" ht="15">
      <c r="T77" s="28" t="s">
        <v>52</v>
      </c>
      <c r="U77" s="34"/>
      <c r="V77" s="34"/>
    </row>
    <row r="78" spans="20:22" s="26" customFormat="1" ht="25.5">
      <c r="T78" s="30" t="s">
        <v>50</v>
      </c>
      <c r="U78" s="8" t="s">
        <v>8</v>
      </c>
      <c r="V78" s="35" t="s">
        <v>51</v>
      </c>
    </row>
    <row r="79" spans="20:22" s="26" customFormat="1" ht="14.25">
      <c r="T79" s="23" t="s">
        <v>25</v>
      </c>
      <c r="U79" s="32">
        <f t="shared" ref="U79:U87" si="26">O26</f>
        <v>9.4774774774774766</v>
      </c>
      <c r="V79" s="33">
        <f t="shared" ref="V79:V87" si="27">U26</f>
        <v>0.15207976780080973</v>
      </c>
    </row>
    <row r="80" spans="20:22" s="26" customFormat="1" ht="14.25">
      <c r="T80" s="23" t="s">
        <v>26</v>
      </c>
      <c r="U80" s="32">
        <f t="shared" si="26"/>
        <v>9.125</v>
      </c>
      <c r="V80" s="33">
        <f t="shared" si="27"/>
        <v>0.31916884360129372</v>
      </c>
    </row>
    <row r="81" spans="20:22" s="26" customFormat="1" ht="25.5">
      <c r="T81" s="10" t="s">
        <v>27</v>
      </c>
      <c r="U81" s="32">
        <f t="shared" si="26"/>
        <v>9.1386861313868621</v>
      </c>
      <c r="V81" s="33">
        <f t="shared" si="27"/>
        <v>0.31404944843575427</v>
      </c>
    </row>
    <row r="82" spans="20:22" s="26" customFormat="1" ht="25.5">
      <c r="T82" s="10" t="s">
        <v>28</v>
      </c>
      <c r="U82" s="32">
        <f t="shared" si="26"/>
        <v>9.4980988593155899</v>
      </c>
      <c r="V82" s="33">
        <f t="shared" si="27"/>
        <v>0.16113710607561149</v>
      </c>
    </row>
    <row r="83" spans="20:22" s="26" customFormat="1" ht="25.5">
      <c r="T83" s="10" t="s">
        <v>29</v>
      </c>
      <c r="U83" s="32">
        <f t="shared" si="26"/>
        <v>9.3588516746411479</v>
      </c>
      <c r="V83" s="33">
        <f t="shared" si="27"/>
        <v>0.20639805305676087</v>
      </c>
    </row>
    <row r="84" spans="20:22" s="26" customFormat="1" ht="14.25" customHeight="1">
      <c r="T84" s="23" t="s">
        <v>30</v>
      </c>
      <c r="U84" s="32">
        <f t="shared" si="26"/>
        <v>9.5725190839694658</v>
      </c>
      <c r="V84" s="33">
        <f t="shared" si="27"/>
        <v>0.14341354998386974</v>
      </c>
    </row>
    <row r="85" spans="20:22" s="26" customFormat="1" ht="14.25" customHeight="1">
      <c r="T85" s="23" t="s">
        <v>31</v>
      </c>
      <c r="U85" s="32">
        <f t="shared" si="26"/>
        <v>9.5090909090909097</v>
      </c>
      <c r="V85" s="33">
        <f t="shared" si="27"/>
        <v>0.15913491095452897</v>
      </c>
    </row>
    <row r="86" spans="20:22" s="26" customFormat="1" ht="14.25">
      <c r="T86" s="37" t="s">
        <v>32</v>
      </c>
      <c r="U86" s="32">
        <f t="shared" si="26"/>
        <v>9.487544483985765</v>
      </c>
      <c r="V86" s="33">
        <f t="shared" si="27"/>
        <v>0.16180126561140812</v>
      </c>
    </row>
    <row r="87" spans="20:22" s="26" customFormat="1" ht="14.25">
      <c r="T87" s="24" t="s">
        <v>22</v>
      </c>
      <c r="U87" s="32">
        <f t="shared" si="26"/>
        <v>9.3828177336973511</v>
      </c>
      <c r="V87" s="33">
        <f t="shared" si="27"/>
        <v>7.267426345373329E-2</v>
      </c>
    </row>
    <row r="88" spans="20:22" s="26" customFormat="1" ht="14.25">
      <c r="T88" s="10"/>
      <c r="U88" s="32"/>
      <c r="V88" s="33"/>
    </row>
    <row r="89" spans="20:22" s="26" customFormat="1" ht="14.25">
      <c r="U89" s="34"/>
      <c r="V89" s="34"/>
    </row>
    <row r="90" spans="20:22" s="26" customFormat="1" ht="14.25">
      <c r="U90" s="34"/>
      <c r="V90" s="34"/>
    </row>
    <row r="91" spans="20:22" s="26" customFormat="1" ht="15">
      <c r="T91" s="28"/>
      <c r="U91" s="34"/>
      <c r="V91" s="34"/>
    </row>
    <row r="92" spans="20:22" s="26" customFormat="1" ht="15">
      <c r="T92" s="28" t="s">
        <v>53</v>
      </c>
      <c r="U92" s="34"/>
      <c r="V92" s="34"/>
    </row>
    <row r="93" spans="20:22" s="26" customFormat="1" ht="25.5">
      <c r="T93" s="30" t="s">
        <v>50</v>
      </c>
      <c r="U93" s="8" t="s">
        <v>8</v>
      </c>
      <c r="V93" s="35" t="s">
        <v>51</v>
      </c>
    </row>
    <row r="94" spans="20:22" s="26" customFormat="1" ht="14.25">
      <c r="T94" s="22" t="s">
        <v>34</v>
      </c>
      <c r="U94" s="32">
        <f t="shared" ref="U94:U104" si="28">O42</f>
        <v>8.8802816901408459</v>
      </c>
      <c r="V94" s="33">
        <f t="shared" ref="V94:V104" si="29">U42</f>
        <v>0.27247714926603539</v>
      </c>
    </row>
    <row r="95" spans="20:22" s="26" customFormat="1" ht="14.25">
      <c r="T95" s="23" t="s">
        <v>35</v>
      </c>
      <c r="U95" s="32">
        <f t="shared" si="28"/>
        <v>9.2027972027972034</v>
      </c>
      <c r="V95" s="33">
        <f t="shared" si="29"/>
        <v>0.22730645159710161</v>
      </c>
    </row>
    <row r="96" spans="20:22" s="26" customFormat="1" ht="38.25">
      <c r="T96" s="10" t="s">
        <v>36</v>
      </c>
      <c r="U96" s="32">
        <f t="shared" si="28"/>
        <v>8.6808510638297864</v>
      </c>
      <c r="V96" s="33">
        <f t="shared" si="29"/>
        <v>0.34131609289164727</v>
      </c>
    </row>
    <row r="97" spans="20:22" s="26" customFormat="1" ht="38.25">
      <c r="T97" s="10" t="s">
        <v>37</v>
      </c>
      <c r="U97" s="32">
        <f t="shared" si="28"/>
        <v>9.3636363636363633</v>
      </c>
      <c r="V97" s="33">
        <f t="shared" si="29"/>
        <v>0.2239408474406194</v>
      </c>
    </row>
    <row r="98" spans="20:22" s="26" customFormat="1" ht="14.25">
      <c r="T98" s="23" t="s">
        <v>38</v>
      </c>
      <c r="U98" s="32">
        <f t="shared" si="28"/>
        <v>9.4615384615384617</v>
      </c>
      <c r="V98" s="33">
        <f t="shared" si="29"/>
        <v>0.21108959036981464</v>
      </c>
    </row>
    <row r="99" spans="20:22" s="26" customFormat="1" ht="14.25">
      <c r="T99" s="23" t="s">
        <v>39</v>
      </c>
      <c r="U99" s="32">
        <f t="shared" si="28"/>
        <v>9.4125874125874134</v>
      </c>
      <c r="V99" s="33">
        <f t="shared" si="29"/>
        <v>0.20615610907086124</v>
      </c>
    </row>
    <row r="100" spans="20:22" s="26" customFormat="1" ht="14.25">
      <c r="T100" s="23" t="s">
        <v>40</v>
      </c>
      <c r="U100" s="32">
        <f t="shared" si="28"/>
        <v>9.2258064516129039</v>
      </c>
      <c r="V100" s="33">
        <f t="shared" si="29"/>
        <v>0.23198719173936605</v>
      </c>
    </row>
    <row r="101" spans="20:22" s="26" customFormat="1" ht="14.25">
      <c r="T101" s="23" t="s">
        <v>41</v>
      </c>
      <c r="U101" s="32">
        <f t="shared" si="28"/>
        <v>9.481203007518797</v>
      </c>
      <c r="V101" s="33">
        <f t="shared" si="29"/>
        <v>0.18428304143775176</v>
      </c>
    </row>
    <row r="102" spans="20:22" s="26" customFormat="1" ht="14.25">
      <c r="T102" s="23" t="s">
        <v>42</v>
      </c>
      <c r="U102" s="32">
        <f t="shared" si="28"/>
        <v>9.1603053435114496</v>
      </c>
      <c r="V102" s="33">
        <f t="shared" si="29"/>
        <v>0.30839573764626105</v>
      </c>
    </row>
    <row r="103" spans="20:22" s="26" customFormat="1" ht="14.25">
      <c r="T103" s="37" t="s">
        <v>43</v>
      </c>
      <c r="U103" s="32">
        <f t="shared" si="28"/>
        <v>9.2781954887218046</v>
      </c>
      <c r="V103" s="33">
        <f t="shared" si="29"/>
        <v>0.23139730389489807</v>
      </c>
    </row>
    <row r="104" spans="20:22" s="26" customFormat="1" ht="14.25">
      <c r="T104" s="22" t="s">
        <v>44</v>
      </c>
      <c r="U104" s="32">
        <f t="shared" si="28"/>
        <v>9.2076674441303581</v>
      </c>
      <c r="V104" s="33">
        <f t="shared" si="29"/>
        <v>8.4328141217035441E-2</v>
      </c>
    </row>
    <row r="105" spans="20:22" s="26" customFormat="1" ht="14.25"/>
    <row r="106" spans="20:22" s="26" customFormat="1" ht="14.25"/>
    <row r="107" spans="20:22" s="26" customFormat="1" ht="14.25"/>
    <row r="108" spans="20:22" s="26" customFormat="1" ht="14.25"/>
    <row r="109" spans="20:22" s="26" customFormat="1" ht="14.25"/>
    <row r="110" spans="20:22" s="26" customFormat="1" ht="14.25"/>
    <row r="111" spans="20:22" s="26" customFormat="1" ht="14.25"/>
    <row r="112" spans="20:22" s="26" customFormat="1" ht="14.25"/>
    <row r="113" spans="2:2" s="26" customFormat="1" ht="14.25"/>
    <row r="114" spans="2:2" s="26" customFormat="1" ht="14.25"/>
    <row r="115" spans="2:2" s="26" customFormat="1" ht="14.25"/>
    <row r="116" spans="2:2" s="26" customFormat="1" ht="15">
      <c r="B116" s="28"/>
    </row>
    <row r="117" spans="2:2" s="26" customFormat="1" ht="14.25"/>
    <row r="118" spans="2:2" s="26" customFormat="1" ht="14.25"/>
    <row r="119" spans="2:2" s="26" customFormat="1" ht="14.25"/>
    <row r="120" spans="2:2" s="26" customFormat="1" ht="14.25"/>
    <row r="121" spans="2:2" s="26" customFormat="1" ht="14.25"/>
    <row r="122" spans="2:2" s="26" customFormat="1" ht="14.25"/>
    <row r="123" spans="2:2" s="26" customFormat="1" ht="14.25"/>
    <row r="124" spans="2:2" s="26" customFormat="1" ht="14.25"/>
    <row r="125" spans="2:2" s="26" customFormat="1" ht="14.25"/>
    <row r="126" spans="2:2" s="26" customFormat="1" ht="14.25"/>
    <row r="127" spans="2:2" s="26" customFormat="1" ht="14.25"/>
    <row r="128" spans="2:2" s="26" customFormat="1" ht="14.25"/>
    <row r="129" spans="2:2" s="26" customFormat="1" ht="14.25"/>
    <row r="130" spans="2:2" s="26" customFormat="1" ht="14.25"/>
    <row r="131" spans="2:2" s="26" customFormat="1" ht="14.25"/>
    <row r="132" spans="2:2" s="26" customFormat="1" ht="14.25"/>
    <row r="133" spans="2:2" s="26" customFormat="1" ht="14.25"/>
    <row r="134" spans="2:2" s="26" customFormat="1" ht="14.25"/>
    <row r="135" spans="2:2" s="26" customFormat="1" ht="14.25"/>
    <row r="136" spans="2:2" s="26" customFormat="1" ht="14.25"/>
    <row r="137" spans="2:2" s="26" customFormat="1" ht="14.25"/>
    <row r="138" spans="2:2" s="26" customFormat="1" ht="15">
      <c r="B138" s="28"/>
    </row>
    <row r="139" spans="2:2" s="26" customFormat="1" ht="14.25"/>
    <row r="140" spans="2:2" s="26" customFormat="1" ht="14.25"/>
    <row r="141" spans="2:2" s="26" customFormat="1" ht="14.25"/>
    <row r="142" spans="2:2" s="26" customFormat="1" ht="14.25"/>
    <row r="143" spans="2:2" s="26" customFormat="1" ht="14.25"/>
    <row r="144" spans="2:2"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row r="155" s="26" customFormat="1" ht="14.25"/>
    <row r="156" s="26" customFormat="1" ht="14.25"/>
    <row r="157" s="26" customFormat="1" ht="14.25"/>
    <row r="158" s="26" customFormat="1" ht="14.25"/>
    <row r="159" s="26" customFormat="1" ht="14.25"/>
    <row r="160" s="26" customFormat="1" ht="14.25"/>
    <row r="161" spans="1:22" s="26" customFormat="1" ht="14.25"/>
    <row r="162" spans="1:22" s="26" customFormat="1" ht="14.25"/>
    <row r="163" spans="1:22" s="26" customFormat="1" ht="14.25">
      <c r="K163" s="2"/>
      <c r="L163" s="2"/>
      <c r="M163" s="2"/>
      <c r="N163" s="2"/>
    </row>
    <row r="164" spans="1:22" s="26" customFormat="1" ht="14.25">
      <c r="K164" s="2"/>
      <c r="L164" s="2"/>
      <c r="M164" s="2"/>
      <c r="N164" s="2"/>
    </row>
    <row r="165" spans="1:22" s="26" customFormat="1" ht="14.25">
      <c r="K165" s="2"/>
      <c r="L165" s="2"/>
      <c r="M165" s="2"/>
      <c r="N165" s="2"/>
    </row>
    <row r="166" spans="1:22" s="26" customFormat="1" ht="14.25">
      <c r="K166" s="2"/>
      <c r="L166" s="2"/>
      <c r="M166" s="2"/>
      <c r="N166" s="2"/>
    </row>
    <row r="167" spans="1:22" ht="14.25">
      <c r="A167" s="26"/>
      <c r="T167" s="26"/>
      <c r="U167" s="26"/>
      <c r="V167" s="26"/>
    </row>
    <row r="168" spans="1:22" ht="14.25">
      <c r="T168" s="26"/>
      <c r="U168" s="26"/>
      <c r="V168" s="26"/>
    </row>
    <row r="169" spans="1:22" ht="14.25">
      <c r="T169" s="26"/>
      <c r="U169" s="26"/>
      <c r="V169" s="26"/>
    </row>
    <row r="170" spans="1:22" ht="14.25">
      <c r="T170" s="26"/>
      <c r="U170" s="26"/>
      <c r="V170" s="26"/>
    </row>
    <row r="171" spans="1:22" ht="14.25">
      <c r="T171" s="26"/>
      <c r="U171" s="26"/>
      <c r="V171" s="26"/>
    </row>
    <row r="172" spans="1:22" ht="14.25">
      <c r="T172" s="26"/>
      <c r="U172" s="26"/>
      <c r="V172" s="26"/>
    </row>
    <row r="173" spans="1:22" ht="14.25">
      <c r="T173" s="26"/>
      <c r="U173" s="26"/>
      <c r="V173" s="26"/>
    </row>
    <row r="174" spans="1:22" ht="14.25">
      <c r="T174" s="26"/>
      <c r="U174" s="26"/>
      <c r="V174" s="26"/>
    </row>
    <row r="175" spans="1:22" ht="14.25">
      <c r="T175" s="26"/>
      <c r="U175" s="26"/>
      <c r="V175" s="26"/>
    </row>
  </sheetData>
  <sheetProtection selectLockedCells="1"/>
  <mergeCells count="3">
    <mergeCell ref="B3:E3"/>
    <mergeCell ref="A60:Q60"/>
    <mergeCell ref="A61:Q61"/>
  </mergeCells>
  <pageMargins left="0.74803149606299213" right="0.74803149606299213" top="0.59055118110236227" bottom="0.59055118110236227" header="0.51181102362204722" footer="0.51181102362204722"/>
  <pageSetup paperSize="9" scale="67" fitToHeight="4" orientation="landscape"/>
  <headerFooter alignWithMargins="0"/>
  <rowBreaks count="3" manualBreakCount="3">
    <brk id="54" max="1048575" man="1"/>
    <brk id="84" max="1048575" man="1"/>
    <brk id="107" max="1048575"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tabSelected="1" zoomScaleNormal="100" zoomScaleSheetLayoutView="85" workbookViewId="0">
      <selection activeCell="V7" sqref="V7"/>
    </sheetView>
  </sheetViews>
  <sheetFormatPr defaultRowHeight="12.75"/>
  <cols>
    <col min="1" max="1" width="41.25" style="2" customWidth="1"/>
    <col min="2" max="2" width="9.5" style="2" customWidth="1"/>
    <col min="3" max="3" width="9.625" style="2" customWidth="1"/>
    <col min="4" max="4" width="8.75" style="2" customWidth="1"/>
    <col min="5" max="11" width="6.125" style="2" customWidth="1"/>
    <col min="12" max="12" width="7.5" style="2" bestFit="1" customWidth="1"/>
    <col min="13" max="13" width="7.5" style="2" customWidth="1"/>
    <col min="14" max="14" width="3.625" style="2" customWidth="1"/>
    <col min="15" max="16" width="8.875" style="2" customWidth="1"/>
    <col min="17" max="17" width="9.125" style="2" bestFit="1" customWidth="1"/>
    <col min="18" max="18" width="4.125" style="2" customWidth="1"/>
    <col min="19" max="19" width="13.25" style="2" customWidth="1"/>
    <col min="20" max="20" width="17.75" style="2" customWidth="1"/>
    <col min="21" max="21" width="12.5" style="2" customWidth="1"/>
    <col min="22" max="22" width="14.375" style="2" customWidth="1"/>
    <col min="23" max="23" width="9" style="2" customWidth="1"/>
    <col min="24" max="16384" width="9" style="2"/>
  </cols>
  <sheetData>
    <row r="1" spans="1:21">
      <c r="A1" s="1" t="s">
        <v>63</v>
      </c>
    </row>
    <row r="2" spans="1:21">
      <c r="B2" s="1"/>
    </row>
    <row r="3" spans="1:21">
      <c r="A3" s="1" t="s">
        <v>1</v>
      </c>
      <c r="B3" s="53" t="s">
        <v>2</v>
      </c>
      <c r="C3" s="54"/>
      <c r="D3" s="54"/>
      <c r="E3" s="55"/>
    </row>
    <row r="4" spans="1:21">
      <c r="B4" s="1"/>
    </row>
    <row r="5" spans="1:21">
      <c r="H5" s="39"/>
    </row>
    <row r="6" spans="1:21">
      <c r="A6" s="3" t="s">
        <v>64</v>
      </c>
      <c r="H6" s="39"/>
    </row>
    <row r="7" spans="1:21">
      <c r="A7" s="4"/>
      <c r="B7" s="4"/>
      <c r="C7" s="4"/>
      <c r="D7" s="4"/>
      <c r="E7" s="4"/>
      <c r="F7" s="4"/>
      <c r="G7" s="4"/>
      <c r="H7" s="4"/>
      <c r="I7" s="4"/>
      <c r="J7" s="4"/>
      <c r="K7" s="4"/>
      <c r="L7" s="4"/>
      <c r="M7" s="4"/>
      <c r="N7" s="4"/>
    </row>
    <row r="8" spans="1:21">
      <c r="A8" s="5" t="s">
        <v>4</v>
      </c>
      <c r="B8" s="4"/>
      <c r="C8" s="4"/>
      <c r="D8" s="4"/>
      <c r="E8" s="4"/>
      <c r="F8" s="4"/>
      <c r="G8" s="4"/>
      <c r="H8" s="4"/>
      <c r="S8" s="1" t="s">
        <v>5</v>
      </c>
    </row>
    <row r="9" spans="1:21" ht="25.5">
      <c r="A9" s="6"/>
      <c r="B9" s="7">
        <v>1</v>
      </c>
      <c r="C9" s="7">
        <v>2</v>
      </c>
      <c r="D9" s="7">
        <v>3</v>
      </c>
      <c r="E9" s="7">
        <v>4</v>
      </c>
      <c r="F9" s="7">
        <v>5</v>
      </c>
      <c r="G9" s="8">
        <v>6</v>
      </c>
      <c r="H9" s="7">
        <v>7</v>
      </c>
      <c r="I9" s="7">
        <v>8</v>
      </c>
      <c r="J9" s="7">
        <v>9</v>
      </c>
      <c r="K9" s="7">
        <v>10</v>
      </c>
      <c r="L9" s="44" t="s">
        <v>6</v>
      </c>
      <c r="M9" s="44" t="s">
        <v>7</v>
      </c>
      <c r="N9" s="46"/>
      <c r="O9" s="7" t="s">
        <v>8</v>
      </c>
      <c r="P9" s="7" t="s">
        <v>9</v>
      </c>
      <c r="Q9" s="7" t="s">
        <v>10</v>
      </c>
      <c r="S9" s="9" t="s">
        <v>11</v>
      </c>
      <c r="T9" s="9" t="s">
        <v>12</v>
      </c>
      <c r="U9" s="9" t="s">
        <v>13</v>
      </c>
    </row>
    <row r="10" spans="1:21">
      <c r="A10" s="10" t="s">
        <v>14</v>
      </c>
      <c r="B10" s="15">
        <f>'Q1 (April - Jun)'!B10+'Q2 (July -Sept) '!B10+'Q3 (Oct - Dec)'!B10+'Q4 (Jan - Mar)'!B10</f>
        <v>79</v>
      </c>
      <c r="C10" s="15">
        <f>'Q1 (April - Jun)'!C10+'Q2 (July -Sept) '!C10+'Q3 (Oct - Dec)'!C10+'Q4 (Jan - Mar)'!C10</f>
        <v>20</v>
      </c>
      <c r="D10" s="15">
        <f>'Q1 (April - Jun)'!D10+'Q2 (July -Sept) '!D10+'Q3 (Oct - Dec)'!D10+'Q4 (Jan - Mar)'!D10</f>
        <v>34</v>
      </c>
      <c r="E10" s="15">
        <f>'Q1 (April - Jun)'!E10+'Q2 (July -Sept) '!E10+'Q3 (Oct - Dec)'!E10+'Q4 (Jan - Mar)'!E10</f>
        <v>35</v>
      </c>
      <c r="F10" s="15">
        <f>'Q1 (April - Jun)'!F10+'Q2 (July -Sept) '!F10+'Q3 (Oct - Dec)'!F10+'Q4 (Jan - Mar)'!F10</f>
        <v>87</v>
      </c>
      <c r="G10" s="15">
        <f>'Q1 (April - Jun)'!G10+'Q2 (July -Sept) '!G10+'Q3 (Oct - Dec)'!G10+'Q4 (Jan - Mar)'!G10</f>
        <v>80</v>
      </c>
      <c r="H10" s="15">
        <f>'Q1 (April - Jun)'!H10+'Q2 (July -Sept) '!H10+'Q3 (Oct - Dec)'!H10+'Q4 (Jan - Mar)'!H10</f>
        <v>135</v>
      </c>
      <c r="I10" s="15">
        <f>'Q1 (April - Jun)'!I10+'Q2 (July -Sept) '!I10+'Q3 (Oct - Dec)'!I10+'Q4 (Jan - Mar)'!I10</f>
        <v>339</v>
      </c>
      <c r="J10" s="15">
        <f>'Q1 (April - Jun)'!J10+'Q2 (July -Sept) '!J10+'Q3 (Oct - Dec)'!J10+'Q4 (Jan - Mar)'!J10</f>
        <v>397</v>
      </c>
      <c r="K10" s="15">
        <f>'Q1 (April - Jun)'!K10+'Q2 (July -Sept) '!K10+'Q3 (Oct - Dec)'!K10+'Q4 (Jan - Mar)'!K10</f>
        <v>2307</v>
      </c>
      <c r="L10" s="45">
        <f t="shared" ref="L10:L17" si="0">SUM(B10:K10)</f>
        <v>3513</v>
      </c>
      <c r="M10" s="45">
        <f>'Q1 (April - Jun)'!M10+'Q2 (July -Sept) '!M10+'Q3 (Oct - Dec)'!M10+'Q4 (Jan - Mar)'!M10</f>
        <v>102</v>
      </c>
      <c r="N10" s="47"/>
      <c r="O10" s="12">
        <f t="shared" ref="O10:O17" si="1">(B10*1+C10*2+D10*3+E10*4+F10*5+G10*6+H10*7+I10*8+J10*9+K10*10)/(SUM(B10:K10))</f>
        <v>8.988329063478508</v>
      </c>
      <c r="P10" s="13">
        <f t="shared" ref="P10:P18" si="2">O10+U10</f>
        <v>9.0530002061517703</v>
      </c>
      <c r="Q10" s="13">
        <f t="shared" ref="Q10:Q18" si="3">O10-U10</f>
        <v>8.9236579208052458</v>
      </c>
      <c r="S10" s="14">
        <f t="shared" ref="S10:S18" si="4">((1-O10)^2)*B10+((2-O10))^2*C10+((3-O10))^2*D10+((4-O10)^2)*E10+((5-O10)^2)*F10+((6-O10)^2)*G10+((7-O10))^2*H10+((8-O10))^2*I10+((9-O10)^2)*J10+((10-O10)^2)*K10</f>
        <v>13432.52149160262</v>
      </c>
      <c r="T10" s="14">
        <f t="shared" ref="T10:T18" si="5">SQRT((S10)/(L10-1))</f>
        <v>1.9556967697575014</v>
      </c>
      <c r="U10" s="14">
        <f t="shared" ref="U10:U18" si="6">CONFIDENCE(0.05,T10,L10)</f>
        <v>6.4671142673262891E-2</v>
      </c>
    </row>
    <row r="11" spans="1:21">
      <c r="A11" s="10" t="s">
        <v>15</v>
      </c>
      <c r="B11" s="15">
        <f>'Q1 (April - Jun)'!B11+'Q2 (July -Sept) '!B11+'Q3 (Oct - Dec)'!B11+'Q4 (Jan - Mar)'!B11</f>
        <v>117</v>
      </c>
      <c r="C11" s="15">
        <f>'Q1 (April - Jun)'!C11+'Q2 (July -Sept) '!C11+'Q3 (Oct - Dec)'!C11+'Q4 (Jan - Mar)'!C11</f>
        <v>37</v>
      </c>
      <c r="D11" s="15">
        <f>'Q1 (April - Jun)'!D11+'Q2 (July -Sept) '!D11+'Q3 (Oct - Dec)'!D11+'Q4 (Jan - Mar)'!D11</f>
        <v>37</v>
      </c>
      <c r="E11" s="15">
        <f>'Q1 (April - Jun)'!E11+'Q2 (July -Sept) '!E11+'Q3 (Oct - Dec)'!E11+'Q4 (Jan - Mar)'!E11</f>
        <v>33</v>
      </c>
      <c r="F11" s="15">
        <f>'Q1 (April - Jun)'!F11+'Q2 (July -Sept) '!F11+'Q3 (Oct - Dec)'!F11+'Q4 (Jan - Mar)'!F11</f>
        <v>101</v>
      </c>
      <c r="G11" s="15">
        <f>'Q1 (April - Jun)'!G11+'Q2 (July -Sept) '!G11+'Q3 (Oct - Dec)'!G11+'Q4 (Jan - Mar)'!G11</f>
        <v>64</v>
      </c>
      <c r="H11" s="15">
        <f>'Q1 (April - Jun)'!H11+'Q2 (July -Sept) '!H11+'Q3 (Oct - Dec)'!H11+'Q4 (Jan - Mar)'!H11</f>
        <v>128</v>
      </c>
      <c r="I11" s="15">
        <f>'Q1 (April - Jun)'!I11+'Q2 (July -Sept) '!I11+'Q3 (Oct - Dec)'!I11+'Q4 (Jan - Mar)'!I11</f>
        <v>292</v>
      </c>
      <c r="J11" s="15">
        <f>'Q1 (April - Jun)'!J11+'Q2 (July -Sept) '!J11+'Q3 (Oct - Dec)'!J11+'Q4 (Jan - Mar)'!J11</f>
        <v>379</v>
      </c>
      <c r="K11" s="15">
        <f>'Q1 (April - Jun)'!K11+'Q2 (July -Sept) '!K11+'Q3 (Oct - Dec)'!K11+'Q4 (Jan - Mar)'!K11</f>
        <v>2293</v>
      </c>
      <c r="L11" s="45">
        <f t="shared" si="0"/>
        <v>3481</v>
      </c>
      <c r="M11" s="45">
        <f>'Q1 (April - Jun)'!M11+'Q2 (July -Sept) '!M11+'Q3 (Oct - Dec)'!M11+'Q4 (Jan - Mar)'!M11</f>
        <v>134</v>
      </c>
      <c r="N11" s="47"/>
      <c r="O11" s="12">
        <f t="shared" si="1"/>
        <v>8.8756104567652976</v>
      </c>
      <c r="P11" s="13">
        <f t="shared" si="2"/>
        <v>8.9483675711995616</v>
      </c>
      <c r="Q11" s="13">
        <f t="shared" si="3"/>
        <v>8.8028533423310336</v>
      </c>
      <c r="S11" s="14">
        <f t="shared" si="4"/>
        <v>16693.139327779376</v>
      </c>
      <c r="T11" s="14">
        <f t="shared" si="5"/>
        <v>2.1901778734107378</v>
      </c>
      <c r="U11" s="14">
        <f t="shared" si="6"/>
        <v>7.2757114434263914E-2</v>
      </c>
    </row>
    <row r="12" spans="1:21">
      <c r="A12" s="10" t="s">
        <v>16</v>
      </c>
      <c r="B12" s="15">
        <f>'Q1 (April - Jun)'!B12+'Q2 (July -Sept) '!B12+'Q3 (Oct - Dec)'!B12+'Q4 (Jan - Mar)'!B12</f>
        <v>139</v>
      </c>
      <c r="C12" s="15">
        <f>'Q1 (April - Jun)'!C12+'Q2 (July -Sept) '!C12+'Q3 (Oct - Dec)'!C12+'Q4 (Jan - Mar)'!C12</f>
        <v>58</v>
      </c>
      <c r="D12" s="15">
        <f>'Q1 (April - Jun)'!D12+'Q2 (July -Sept) '!D12+'Q3 (Oct - Dec)'!D12+'Q4 (Jan - Mar)'!D12</f>
        <v>69</v>
      </c>
      <c r="E12" s="15">
        <f>'Q1 (April - Jun)'!E12+'Q2 (July -Sept) '!E12+'Q3 (Oct - Dec)'!E12+'Q4 (Jan - Mar)'!E12</f>
        <v>83</v>
      </c>
      <c r="F12" s="15">
        <f>'Q1 (April - Jun)'!F12+'Q2 (July -Sept) '!F12+'Q3 (Oct - Dec)'!F12+'Q4 (Jan - Mar)'!F12</f>
        <v>135</v>
      </c>
      <c r="G12" s="15">
        <f>'Q1 (April - Jun)'!G12+'Q2 (July -Sept) '!G12+'Q3 (Oct - Dec)'!G12+'Q4 (Jan - Mar)'!G12</f>
        <v>126</v>
      </c>
      <c r="H12" s="15">
        <f>'Q1 (April - Jun)'!H12+'Q2 (July -Sept) '!H12+'Q3 (Oct - Dec)'!H12+'Q4 (Jan - Mar)'!H12</f>
        <v>261</v>
      </c>
      <c r="I12" s="15">
        <f>'Q1 (April - Jun)'!I12+'Q2 (July -Sept) '!I12+'Q3 (Oct - Dec)'!I12+'Q4 (Jan - Mar)'!I12</f>
        <v>505</v>
      </c>
      <c r="J12" s="15">
        <f>'Q1 (April - Jun)'!J12+'Q2 (July -Sept) '!J12+'Q3 (Oct - Dec)'!J12+'Q4 (Jan - Mar)'!J12</f>
        <v>482</v>
      </c>
      <c r="K12" s="15">
        <f>'Q1 (April - Jun)'!K12+'Q2 (July -Sept) '!K12+'Q3 (Oct - Dec)'!K12+'Q4 (Jan - Mar)'!K12</f>
        <v>1737</v>
      </c>
      <c r="L12" s="45">
        <f t="shared" si="0"/>
        <v>3595</v>
      </c>
      <c r="M12" s="45">
        <f>'Q1 (April - Jun)'!M12+'Q2 (July -Sept) '!M12+'Q3 (Oct - Dec)'!M12+'Q4 (Jan - Mar)'!M12</f>
        <v>20</v>
      </c>
      <c r="N12" s="47"/>
      <c r="O12" s="12">
        <f t="shared" si="1"/>
        <v>8.2892906815020861</v>
      </c>
      <c r="P12" s="13">
        <f t="shared" si="2"/>
        <v>8.3684223860817912</v>
      </c>
      <c r="Q12" s="13">
        <f t="shared" si="3"/>
        <v>8.2101589769223811</v>
      </c>
      <c r="S12" s="14">
        <f t="shared" si="4"/>
        <v>21061.137691237829</v>
      </c>
      <c r="T12" s="14">
        <f t="shared" si="5"/>
        <v>2.4207607957129116</v>
      </c>
      <c r="U12" s="14">
        <f t="shared" si="6"/>
        <v>7.9131704579705031E-2</v>
      </c>
    </row>
    <row r="13" spans="1:21">
      <c r="A13" s="10" t="s">
        <v>17</v>
      </c>
      <c r="B13" s="15">
        <f>'Q1 (April - Jun)'!B13+'Q2 (July -Sept) '!B13+'Q3 (Oct - Dec)'!B13+'Q4 (Jan - Mar)'!B13</f>
        <v>110</v>
      </c>
      <c r="C13" s="15">
        <f>'Q1 (April - Jun)'!C13+'Q2 (July -Sept) '!C13+'Q3 (Oct - Dec)'!C13+'Q4 (Jan - Mar)'!C13</f>
        <v>38</v>
      </c>
      <c r="D13" s="15">
        <f>'Q1 (April - Jun)'!D13+'Q2 (July -Sept) '!D13+'Q3 (Oct - Dec)'!D13+'Q4 (Jan - Mar)'!D13</f>
        <v>40</v>
      </c>
      <c r="E13" s="15">
        <f>'Q1 (April - Jun)'!E13+'Q2 (July -Sept) '!E13+'Q3 (Oct - Dec)'!E13+'Q4 (Jan - Mar)'!E13</f>
        <v>57</v>
      </c>
      <c r="F13" s="15">
        <f>'Q1 (April - Jun)'!F13+'Q2 (July -Sept) '!F13+'Q3 (Oct - Dec)'!F13+'Q4 (Jan - Mar)'!F13</f>
        <v>123</v>
      </c>
      <c r="G13" s="15">
        <f>'Q1 (April - Jun)'!G13+'Q2 (July -Sept) '!G13+'Q3 (Oct - Dec)'!G13+'Q4 (Jan - Mar)'!G13</f>
        <v>94</v>
      </c>
      <c r="H13" s="15">
        <f>'Q1 (April - Jun)'!H13+'Q2 (July -Sept) '!H13+'Q3 (Oct - Dec)'!H13+'Q4 (Jan - Mar)'!H13</f>
        <v>177</v>
      </c>
      <c r="I13" s="15">
        <f>'Q1 (April - Jun)'!I13+'Q2 (July -Sept) '!I13+'Q3 (Oct - Dec)'!I13+'Q4 (Jan - Mar)'!I13</f>
        <v>329</v>
      </c>
      <c r="J13" s="15">
        <f>'Q1 (April - Jun)'!J13+'Q2 (July -Sept) '!J13+'Q3 (Oct - Dec)'!J13+'Q4 (Jan - Mar)'!J13</f>
        <v>428</v>
      </c>
      <c r="K13" s="15">
        <f>'Q1 (April - Jun)'!K13+'Q2 (July -Sept) '!K13+'Q3 (Oct - Dec)'!K13+'Q4 (Jan - Mar)'!K13</f>
        <v>2197</v>
      </c>
      <c r="L13" s="45">
        <f t="shared" si="0"/>
        <v>3593</v>
      </c>
      <c r="M13" s="45">
        <f>'Q1 (April - Jun)'!M13+'Q2 (July -Sept) '!M13+'Q3 (Oct - Dec)'!M13+'Q4 (Jan - Mar)'!M13</f>
        <v>22</v>
      </c>
      <c r="N13" s="47"/>
      <c r="O13" s="12">
        <f t="shared" si="1"/>
        <v>8.7408850542721961</v>
      </c>
      <c r="P13" s="13">
        <f t="shared" si="2"/>
        <v>8.8132092667149173</v>
      </c>
      <c r="Q13" s="13">
        <f t="shared" si="3"/>
        <v>8.6685608418294748</v>
      </c>
      <c r="S13" s="14">
        <f t="shared" si="4"/>
        <v>17573.763985527414</v>
      </c>
      <c r="T13" s="14">
        <f t="shared" si="5"/>
        <v>2.2118935937139872</v>
      </c>
      <c r="U13" s="14">
        <f t="shared" si="6"/>
        <v>7.2324212442721428E-2</v>
      </c>
    </row>
    <row r="14" spans="1:21" ht="13.5" customHeight="1">
      <c r="A14" s="10" t="s">
        <v>18</v>
      </c>
      <c r="B14" s="15">
        <f>'Q1 (April - Jun)'!B14+'Q2 (July -Sept) '!B14+'Q3 (Oct - Dec)'!B14+'Q4 (Jan - Mar)'!B14</f>
        <v>137</v>
      </c>
      <c r="C14" s="15">
        <f>'Q1 (April - Jun)'!C14+'Q2 (July -Sept) '!C14+'Q3 (Oct - Dec)'!C14+'Q4 (Jan - Mar)'!C14</f>
        <v>63</v>
      </c>
      <c r="D14" s="15">
        <f>'Q1 (April - Jun)'!D14+'Q2 (July -Sept) '!D14+'Q3 (Oct - Dec)'!D14+'Q4 (Jan - Mar)'!D14</f>
        <v>72</v>
      </c>
      <c r="E14" s="15">
        <f>'Q1 (April - Jun)'!E14+'Q2 (July -Sept) '!E14+'Q3 (Oct - Dec)'!E14+'Q4 (Jan - Mar)'!E14</f>
        <v>82</v>
      </c>
      <c r="F14" s="15">
        <f>'Q1 (April - Jun)'!F14+'Q2 (July -Sept) '!F14+'Q3 (Oct - Dec)'!F14+'Q4 (Jan - Mar)'!F14</f>
        <v>145</v>
      </c>
      <c r="G14" s="15">
        <f>'Q1 (April - Jun)'!G14+'Q2 (July -Sept) '!G14+'Q3 (Oct - Dec)'!G14+'Q4 (Jan - Mar)'!G14</f>
        <v>150</v>
      </c>
      <c r="H14" s="15">
        <f>'Q1 (April - Jun)'!H14+'Q2 (July -Sept) '!H14+'Q3 (Oct - Dec)'!H14+'Q4 (Jan - Mar)'!H14</f>
        <v>255</v>
      </c>
      <c r="I14" s="15">
        <f>'Q1 (April - Jun)'!I14+'Q2 (July -Sept) '!I14+'Q3 (Oct - Dec)'!I14+'Q4 (Jan - Mar)'!I14</f>
        <v>490</v>
      </c>
      <c r="J14" s="15">
        <f>'Q1 (April - Jun)'!J14+'Q2 (July -Sept) '!J14+'Q3 (Oct - Dec)'!J14+'Q4 (Jan - Mar)'!J14</f>
        <v>465</v>
      </c>
      <c r="K14" s="15">
        <f>'Q1 (April - Jun)'!K14+'Q2 (July -Sept) '!K14+'Q3 (Oct - Dec)'!K14+'Q4 (Jan - Mar)'!K14</f>
        <v>1717</v>
      </c>
      <c r="L14" s="45">
        <f t="shared" si="0"/>
        <v>3576</v>
      </c>
      <c r="M14" s="45">
        <f>'Q1 (April - Jun)'!M14+'Q2 (July -Sept) '!M14+'Q3 (Oct - Dec)'!M14+'Q4 (Jan - Mar)'!M14</f>
        <v>39</v>
      </c>
      <c r="N14" s="47"/>
      <c r="O14" s="12">
        <f t="shared" si="1"/>
        <v>8.2472035794183451</v>
      </c>
      <c r="P14" s="13">
        <f t="shared" si="2"/>
        <v>8.3273322403351901</v>
      </c>
      <c r="Q14" s="13">
        <f t="shared" si="3"/>
        <v>8.1670749185015001</v>
      </c>
      <c r="S14" s="14">
        <f t="shared" si="4"/>
        <v>21367.472035794184</v>
      </c>
      <c r="T14" s="14">
        <f t="shared" si="5"/>
        <v>2.4447730477014842</v>
      </c>
      <c r="U14" s="14">
        <f t="shared" si="6"/>
        <v>8.012866091684484E-2</v>
      </c>
    </row>
    <row r="15" spans="1:21" ht="13.5" customHeight="1">
      <c r="A15" s="10" t="s">
        <v>19</v>
      </c>
      <c r="B15" s="15">
        <f>'Q1 (April - Jun)'!B15+'Q2 (July -Sept) '!B15+'Q3 (Oct - Dec)'!B15+'Q4 (Jan - Mar)'!B15</f>
        <v>58</v>
      </c>
      <c r="C15" s="15">
        <f>'Q1 (April - Jun)'!C15+'Q2 (July -Sept) '!C15+'Q3 (Oct - Dec)'!C15+'Q4 (Jan - Mar)'!C15</f>
        <v>15</v>
      </c>
      <c r="D15" s="15">
        <f>'Q1 (April - Jun)'!D15+'Q2 (July -Sept) '!D15+'Q3 (Oct - Dec)'!D15+'Q4 (Jan - Mar)'!D15</f>
        <v>24</v>
      </c>
      <c r="E15" s="15">
        <f>'Q1 (April - Jun)'!E15+'Q2 (July -Sept) '!E15+'Q3 (Oct - Dec)'!E15+'Q4 (Jan - Mar)'!E15</f>
        <v>31</v>
      </c>
      <c r="F15" s="15">
        <f>'Q1 (April - Jun)'!F15+'Q2 (July -Sept) '!F15+'Q3 (Oct - Dec)'!F15+'Q4 (Jan - Mar)'!F15</f>
        <v>101</v>
      </c>
      <c r="G15" s="15">
        <f>'Q1 (April - Jun)'!G15+'Q2 (July -Sept) '!G15+'Q3 (Oct - Dec)'!G15+'Q4 (Jan - Mar)'!G15</f>
        <v>48</v>
      </c>
      <c r="H15" s="15">
        <f>'Q1 (April - Jun)'!H15+'Q2 (July -Sept) '!H15+'Q3 (Oct - Dec)'!H15+'Q4 (Jan - Mar)'!H15</f>
        <v>137</v>
      </c>
      <c r="I15" s="15">
        <f>'Q1 (April - Jun)'!I15+'Q2 (July -Sept) '!I15+'Q3 (Oct - Dec)'!I15+'Q4 (Jan - Mar)'!I15</f>
        <v>345</v>
      </c>
      <c r="J15" s="15">
        <f>'Q1 (April - Jun)'!J15+'Q2 (July -Sept) '!J15+'Q3 (Oct - Dec)'!J15+'Q4 (Jan - Mar)'!J15</f>
        <v>470</v>
      </c>
      <c r="K15" s="15">
        <f>'Q1 (April - Jun)'!K15+'Q2 (July -Sept) '!K15+'Q3 (Oct - Dec)'!K15+'Q4 (Jan - Mar)'!K15</f>
        <v>2175</v>
      </c>
      <c r="L15" s="45">
        <f t="shared" si="0"/>
        <v>3404</v>
      </c>
      <c r="M15" s="45">
        <f>'Q1 (April - Jun)'!M15+'Q2 (July -Sept) '!M15+'Q3 (Oct - Dec)'!M15+'Q4 (Jan - Mar)'!M15</f>
        <v>211</v>
      </c>
      <c r="N15" s="47"/>
      <c r="O15" s="12">
        <f t="shared" si="1"/>
        <v>9.0411280846063455</v>
      </c>
      <c r="P15" s="13">
        <f t="shared" si="2"/>
        <v>9.1020619151606201</v>
      </c>
      <c r="Q15" s="13">
        <f t="shared" si="3"/>
        <v>8.9801942540520709</v>
      </c>
      <c r="S15" s="14">
        <f t="shared" si="4"/>
        <v>11196.24206815511</v>
      </c>
      <c r="T15" s="14">
        <f t="shared" si="5"/>
        <v>1.8138658537328414</v>
      </c>
      <c r="U15" s="14">
        <f t="shared" si="6"/>
        <v>6.0933830554274808E-2</v>
      </c>
    </row>
    <row r="16" spans="1:21">
      <c r="A16" s="10" t="s">
        <v>20</v>
      </c>
      <c r="B16" s="15">
        <f>'Q1 (April - Jun)'!B16+'Q2 (July -Sept) '!B16+'Q3 (Oct - Dec)'!B16+'Q4 (Jan - Mar)'!B16</f>
        <v>51</v>
      </c>
      <c r="C16" s="15">
        <f>'Q1 (April - Jun)'!C16+'Q2 (July -Sept) '!C16+'Q3 (Oct - Dec)'!C16+'Q4 (Jan - Mar)'!C16</f>
        <v>25</v>
      </c>
      <c r="D16" s="15">
        <f>'Q1 (April - Jun)'!D16+'Q2 (July -Sept) '!D16+'Q3 (Oct - Dec)'!D16+'Q4 (Jan - Mar)'!D16</f>
        <v>37</v>
      </c>
      <c r="E16" s="15">
        <f>'Q1 (April - Jun)'!E16+'Q2 (July -Sept) '!E16+'Q3 (Oct - Dec)'!E16+'Q4 (Jan - Mar)'!E16</f>
        <v>32</v>
      </c>
      <c r="F16" s="15">
        <f>'Q1 (April - Jun)'!F16+'Q2 (July -Sept) '!F16+'Q3 (Oct - Dec)'!F16+'Q4 (Jan - Mar)'!F16</f>
        <v>107</v>
      </c>
      <c r="G16" s="15">
        <f>'Q1 (April - Jun)'!G16+'Q2 (July -Sept) '!G16+'Q3 (Oct - Dec)'!G16+'Q4 (Jan - Mar)'!G16</f>
        <v>75</v>
      </c>
      <c r="H16" s="15">
        <f>'Q1 (April - Jun)'!H16+'Q2 (July -Sept) '!H16+'Q3 (Oct - Dec)'!H16+'Q4 (Jan - Mar)'!H16</f>
        <v>162</v>
      </c>
      <c r="I16" s="15">
        <f>'Q1 (April - Jun)'!I16+'Q2 (July -Sept) '!I16+'Q3 (Oct - Dec)'!I16+'Q4 (Jan - Mar)'!I16</f>
        <v>377</v>
      </c>
      <c r="J16" s="15">
        <f>'Q1 (April - Jun)'!J16+'Q2 (July -Sept) '!J16+'Q3 (Oct - Dec)'!J16+'Q4 (Jan - Mar)'!J16</f>
        <v>474</v>
      </c>
      <c r="K16" s="15">
        <f>'Q1 (April - Jun)'!K16+'Q2 (July -Sept) '!K16+'Q3 (Oct - Dec)'!K16+'Q4 (Jan - Mar)'!K16</f>
        <v>2058</v>
      </c>
      <c r="L16" s="45">
        <f t="shared" si="0"/>
        <v>3398</v>
      </c>
      <c r="M16" s="45">
        <f>'Q1 (April - Jun)'!M16+'Q2 (July -Sept) '!M16+'Q3 (Oct - Dec)'!M16+'Q4 (Jan - Mar)'!M16</f>
        <v>217</v>
      </c>
      <c r="N16" s="47"/>
      <c r="O16" s="12">
        <f t="shared" si="1"/>
        <v>8.9231901118304879</v>
      </c>
      <c r="P16" s="13">
        <f t="shared" si="2"/>
        <v>8.9865711579336427</v>
      </c>
      <c r="Q16" s="13">
        <f t="shared" si="3"/>
        <v>8.8598090657273332</v>
      </c>
      <c r="S16" s="14">
        <f t="shared" si="4"/>
        <v>12070.952619187758</v>
      </c>
      <c r="T16" s="14">
        <f t="shared" si="5"/>
        <v>1.8850505427639679</v>
      </c>
      <c r="U16" s="14">
        <f t="shared" si="6"/>
        <v>6.3381046103154329E-2</v>
      </c>
    </row>
    <row r="17" spans="1:21">
      <c r="A17" s="36" t="s">
        <v>21</v>
      </c>
      <c r="B17" s="15">
        <f>'Q1 (April - Jun)'!B17+'Q2 (July -Sept) '!B17+'Q3 (Oct - Dec)'!B17+'Q4 (Jan - Mar)'!B17</f>
        <v>84</v>
      </c>
      <c r="C17" s="15">
        <f>'Q1 (April - Jun)'!C17+'Q2 (July -Sept) '!C17+'Q3 (Oct - Dec)'!C17+'Q4 (Jan - Mar)'!C17</f>
        <v>27</v>
      </c>
      <c r="D17" s="15">
        <f>'Q1 (April - Jun)'!D17+'Q2 (July -Sept) '!D17+'Q3 (Oct - Dec)'!D17+'Q4 (Jan - Mar)'!D17</f>
        <v>44</v>
      </c>
      <c r="E17" s="15">
        <f>'Q1 (April - Jun)'!E17+'Q2 (July -Sept) '!E17+'Q3 (Oct - Dec)'!E17+'Q4 (Jan - Mar)'!E17</f>
        <v>42</v>
      </c>
      <c r="F17" s="15">
        <f>'Q1 (April - Jun)'!F17+'Q2 (July -Sept) '!F17+'Q3 (Oct - Dec)'!F17+'Q4 (Jan - Mar)'!F17</f>
        <v>107</v>
      </c>
      <c r="G17" s="15">
        <f>'Q1 (April - Jun)'!G17+'Q2 (July -Sept) '!G17+'Q3 (Oct - Dec)'!G17+'Q4 (Jan - Mar)'!G17</f>
        <v>81</v>
      </c>
      <c r="H17" s="15">
        <f>'Q1 (April - Jun)'!H17+'Q2 (July -Sept) '!H17+'Q3 (Oct - Dec)'!H17+'Q4 (Jan - Mar)'!H17</f>
        <v>170</v>
      </c>
      <c r="I17" s="15">
        <f>'Q1 (April - Jun)'!I17+'Q2 (July -Sept) '!I17+'Q3 (Oct - Dec)'!I17+'Q4 (Jan - Mar)'!I17</f>
        <v>349</v>
      </c>
      <c r="J17" s="15">
        <f>'Q1 (April - Jun)'!J17+'Q2 (July -Sept) '!J17+'Q3 (Oct - Dec)'!J17+'Q4 (Jan - Mar)'!J17</f>
        <v>484</v>
      </c>
      <c r="K17" s="15">
        <f>'Q1 (April - Jun)'!K17+'Q2 (July -Sept) '!K17+'Q3 (Oct - Dec)'!K17+'Q4 (Jan - Mar)'!K17</f>
        <v>2012</v>
      </c>
      <c r="L17" s="45">
        <f t="shared" si="0"/>
        <v>3400</v>
      </c>
      <c r="M17" s="45">
        <f>'Q1 (April - Jun)'!M17+'Q2 (July -Sept) '!M17+'Q3 (Oct - Dec)'!M17+'Q4 (Jan - Mar)'!M17</f>
        <v>215</v>
      </c>
      <c r="N17" s="47"/>
      <c r="O17" s="12">
        <f t="shared" si="1"/>
        <v>8.7991176470588233</v>
      </c>
      <c r="P17" s="13">
        <f t="shared" si="2"/>
        <v>8.8689671779746568</v>
      </c>
      <c r="Q17" s="13">
        <f t="shared" si="3"/>
        <v>8.7292681161429897</v>
      </c>
      <c r="S17" s="14">
        <f t="shared" si="4"/>
        <v>14677.797352941176</v>
      </c>
      <c r="T17" s="14">
        <f t="shared" si="5"/>
        <v>2.0780445858208538</v>
      </c>
      <c r="U17" s="14">
        <f t="shared" si="6"/>
        <v>6.9849530915833138E-2</v>
      </c>
    </row>
    <row r="18" spans="1:21">
      <c r="A18" s="16" t="s">
        <v>22</v>
      </c>
      <c r="B18" s="17">
        <f t="shared" ref="B18:L18" si="7">SUM(B10:B16)</f>
        <v>691</v>
      </c>
      <c r="C18" s="17">
        <f t="shared" si="7"/>
        <v>256</v>
      </c>
      <c r="D18" s="17">
        <f t="shared" si="7"/>
        <v>313</v>
      </c>
      <c r="E18" s="17">
        <f t="shared" si="7"/>
        <v>353</v>
      </c>
      <c r="F18" s="17">
        <f t="shared" si="7"/>
        <v>799</v>
      </c>
      <c r="G18" s="17">
        <f t="shared" si="7"/>
        <v>637</v>
      </c>
      <c r="H18" s="17">
        <f t="shared" si="7"/>
        <v>1255</v>
      </c>
      <c r="I18" s="17">
        <f t="shared" si="7"/>
        <v>2677</v>
      </c>
      <c r="J18" s="17">
        <f t="shared" si="7"/>
        <v>3095</v>
      </c>
      <c r="K18" s="17">
        <f t="shared" si="7"/>
        <v>14484</v>
      </c>
      <c r="L18" s="17">
        <f t="shared" si="7"/>
        <v>24560</v>
      </c>
      <c r="M18" s="17"/>
      <c r="N18" s="48"/>
      <c r="O18" s="12">
        <f>AVERAGE(O10:O16)</f>
        <v>8.7293767188390383</v>
      </c>
      <c r="P18" s="12">
        <f t="shared" si="2"/>
        <v>8.7565210989557052</v>
      </c>
      <c r="Q18" s="12">
        <f t="shared" si="3"/>
        <v>8.7022323387223715</v>
      </c>
      <c r="S18" s="14">
        <f t="shared" si="4"/>
        <v>115691.83677851697</v>
      </c>
      <c r="T18" s="14">
        <f t="shared" si="5"/>
        <v>2.1704311737644986</v>
      </c>
      <c r="U18" s="14">
        <f t="shared" si="6"/>
        <v>2.7144380116666127E-2</v>
      </c>
    </row>
    <row r="19" spans="1:21">
      <c r="A19" s="18"/>
      <c r="B19" s="18"/>
      <c r="C19" s="18"/>
      <c r="G19" s="19"/>
      <c r="H19" s="19"/>
      <c r="I19" s="19"/>
      <c r="P19" s="20"/>
      <c r="Q19" s="20"/>
      <c r="U19" s="21"/>
    </row>
    <row r="21" spans="1:21">
      <c r="H21" s="39"/>
    </row>
    <row r="22" spans="1:21">
      <c r="A22" s="3" t="s">
        <v>65</v>
      </c>
      <c r="H22" s="39"/>
    </row>
    <row r="23" spans="1:21">
      <c r="A23" s="4"/>
      <c r="B23" s="4"/>
      <c r="C23" s="4"/>
      <c r="D23" s="4"/>
      <c r="E23" s="4"/>
      <c r="F23" s="4"/>
      <c r="G23" s="4"/>
      <c r="H23" s="4"/>
      <c r="I23" s="4"/>
      <c r="J23" s="4"/>
      <c r="K23" s="4"/>
      <c r="L23" s="4"/>
      <c r="M23" s="4"/>
      <c r="N23" s="4"/>
    </row>
    <row r="24" spans="1:21">
      <c r="A24" s="5" t="s">
        <v>24</v>
      </c>
      <c r="B24" s="4"/>
      <c r="C24" s="4"/>
      <c r="D24" s="4"/>
      <c r="E24" s="4"/>
      <c r="F24" s="4"/>
      <c r="G24" s="4"/>
      <c r="H24" s="4"/>
      <c r="N24" s="1"/>
      <c r="S24" s="1" t="s">
        <v>5</v>
      </c>
    </row>
    <row r="25" spans="1:21" ht="25.5">
      <c r="A25" s="6"/>
      <c r="B25" s="7">
        <v>1</v>
      </c>
      <c r="C25" s="7">
        <v>2</v>
      </c>
      <c r="D25" s="7">
        <v>3</v>
      </c>
      <c r="E25" s="7">
        <v>4</v>
      </c>
      <c r="F25" s="7">
        <v>5</v>
      </c>
      <c r="G25" s="8">
        <v>6</v>
      </c>
      <c r="H25" s="7">
        <v>7</v>
      </c>
      <c r="I25" s="7">
        <v>8</v>
      </c>
      <c r="J25" s="7">
        <v>9</v>
      </c>
      <c r="K25" s="7">
        <v>10</v>
      </c>
      <c r="L25" s="8" t="s">
        <v>6</v>
      </c>
      <c r="M25" s="44" t="s">
        <v>7</v>
      </c>
      <c r="N25" s="49"/>
      <c r="O25" s="7" t="s">
        <v>8</v>
      </c>
      <c r="P25" s="7" t="s">
        <v>9</v>
      </c>
      <c r="Q25" s="7" t="s">
        <v>10</v>
      </c>
      <c r="S25" s="9" t="s">
        <v>11</v>
      </c>
      <c r="T25" s="9" t="s">
        <v>12</v>
      </c>
      <c r="U25" s="9" t="s">
        <v>13</v>
      </c>
    </row>
    <row r="26" spans="1:21">
      <c r="A26" s="23" t="s">
        <v>25</v>
      </c>
      <c r="B26" s="15">
        <v>6</v>
      </c>
      <c r="C26" s="15">
        <f>'Q1 (April - Jun)'!C26+'Q2 (July -Sept) '!C26+'Q3 (Oct - Dec)'!C26+'Q4 (Jan - Mar)'!C26</f>
        <v>1</v>
      </c>
      <c r="D26" s="15">
        <f>'Q1 (April - Jun)'!D26+'Q2 (July -Sept) '!D26+'Q3 (Oct - Dec)'!D26+'Q4 (Jan - Mar)'!D26</f>
        <v>1</v>
      </c>
      <c r="E26" s="15">
        <f>'Q1 (April - Jun)'!E26+'Q2 (July -Sept) '!E26+'Q3 (Oct - Dec)'!E26+'Q4 (Jan - Mar)'!E26</f>
        <v>0</v>
      </c>
      <c r="F26" s="15">
        <f>'Q1 (April - Jun)'!F26+'Q2 (July -Sept) '!F26+'Q3 (Oct - Dec)'!F26+'Q4 (Jan - Mar)'!F26</f>
        <v>7</v>
      </c>
      <c r="G26" s="15">
        <f>'Q1 (April - Jun)'!G26+'Q2 (July -Sept) '!G26+'Q3 (Oct - Dec)'!G26+'Q4 (Jan - Mar)'!G26</f>
        <v>3</v>
      </c>
      <c r="H26" s="15">
        <f>'Q1 (April - Jun)'!H26+'Q2 (July -Sept) '!H26+'Q3 (Oct - Dec)'!H26+'Q4 (Jan - Mar)'!H26</f>
        <v>26</v>
      </c>
      <c r="I26" s="15">
        <f>'Q1 (April - Jun)'!I26+'Q2 (July -Sept) '!I26+'Q3 (Oct - Dec)'!I26+'Q4 (Jan - Mar)'!I26</f>
        <v>65</v>
      </c>
      <c r="J26" s="15">
        <f>'Q1 (April - Jun)'!J26+'Q2 (July -Sept) '!J26+'Q3 (Oct - Dec)'!J26+'Q4 (Jan - Mar)'!J26</f>
        <v>102</v>
      </c>
      <c r="K26" s="15">
        <f>'Q1 (April - Jun)'!K26+'Q2 (July -Sept) '!K26+'Q3 (Oct - Dec)'!K26+'Q4 (Jan - Mar)'!K26</f>
        <v>708</v>
      </c>
      <c r="L26" s="11">
        <f t="shared" ref="L26:L33" si="8">SUM(B26:K26)</f>
        <v>919</v>
      </c>
      <c r="M26" s="11">
        <f>'Q1 (April - Jun)'!M26+'Q2 (July -Sept) '!M26+'Q3 (Oct - Dec)'!M26+'Q4 (Jan - Mar)'!M26</f>
        <v>286</v>
      </c>
      <c r="N26" s="50"/>
      <c r="O26" s="12">
        <f t="shared" ref="O26:O33" si="9">(B26*1+C26*2+D26*3+E26*4+F26*5+G26*6+H26*7+I26*8+J26*9+K26*10)/(SUM(B26:K26))</f>
        <v>9.5364526659412405</v>
      </c>
      <c r="P26" s="13">
        <f t="shared" ref="P26:P34" si="10">O26+U26</f>
        <v>9.6110018710161373</v>
      </c>
      <c r="Q26" s="13">
        <f t="shared" ref="Q26:Q34" si="11">O26-U26</f>
        <v>9.4619034608663437</v>
      </c>
      <c r="S26" s="14">
        <f t="shared" ref="S26:S34" si="12">((1-O26)^2)*B26+((2-O26))^2*C26+((3-O26))^2*D26+((4-O26)^2)*E26+((5-O26)^2)*F26+((6-O26)^2)*G26+((7-O26))^2*H26+((8-O26))^2*I26+((9-O26)^2)*J26+((10-O26)^2)*K26</f>
        <v>1220.5288356909684</v>
      </c>
      <c r="T26" s="14">
        <f t="shared" ref="T26:T34" si="13">SQRT((S26)/(L26-1))</f>
        <v>1.1530620575649111</v>
      </c>
      <c r="U26" s="14">
        <f t="shared" ref="U26:U34" si="14">CONFIDENCE(0.05,T26,L26)</f>
        <v>7.4549205074897609E-2</v>
      </c>
    </row>
    <row r="27" spans="1:21">
      <c r="A27" s="23" t="s">
        <v>26</v>
      </c>
      <c r="B27" s="15">
        <f>'Q1 (April - Jun)'!B27+'Q2 (July -Sept) '!B27+'Q3 (Oct - Dec)'!B27+'Q4 (Jan - Mar)'!B27</f>
        <v>12</v>
      </c>
      <c r="C27" s="15">
        <f>'Q1 (April - Jun)'!C27+'Q2 (July -Sept) '!C27+'Q3 (Oct - Dec)'!C27+'Q4 (Jan - Mar)'!C27</f>
        <v>3</v>
      </c>
      <c r="D27" s="15">
        <f>'Q1 (April - Jun)'!D27+'Q2 (July -Sept) '!D27+'Q3 (Oct - Dec)'!D27+'Q4 (Jan - Mar)'!D27</f>
        <v>4</v>
      </c>
      <c r="E27" s="15">
        <f>'Q1 (April - Jun)'!E27+'Q2 (July -Sept) '!E27+'Q3 (Oct - Dec)'!E27+'Q4 (Jan - Mar)'!E27</f>
        <v>1</v>
      </c>
      <c r="F27" s="15">
        <f>'Q1 (April - Jun)'!F27+'Q2 (July -Sept) '!F27+'Q3 (Oct - Dec)'!F27+'Q4 (Jan - Mar)'!F27</f>
        <v>12</v>
      </c>
      <c r="G27" s="15">
        <f>'Q1 (April - Jun)'!G27+'Q2 (July -Sept) '!G27+'Q3 (Oct - Dec)'!G27+'Q4 (Jan - Mar)'!G27</f>
        <v>13</v>
      </c>
      <c r="H27" s="15">
        <f>'Q1 (April - Jun)'!H27+'Q2 (July -Sept) '!H27+'Q3 (Oct - Dec)'!H27+'Q4 (Jan - Mar)'!H27</f>
        <v>21</v>
      </c>
      <c r="I27" s="15">
        <f>'Q1 (April - Jun)'!I27+'Q2 (July -Sept) '!I27+'Q3 (Oct - Dec)'!I27+'Q4 (Jan - Mar)'!I27</f>
        <v>33</v>
      </c>
      <c r="J27" s="15">
        <f>'Q1 (April - Jun)'!J27+'Q2 (July -Sept) '!J27+'Q3 (Oct - Dec)'!J27+'Q4 (Jan - Mar)'!J27</f>
        <v>44</v>
      </c>
      <c r="K27" s="15">
        <f>'Q1 (April - Jun)'!K27+'Q2 (July -Sept) '!K27+'Q3 (Oct - Dec)'!K27+'Q4 (Jan - Mar)'!K27</f>
        <v>424</v>
      </c>
      <c r="L27" s="11">
        <f t="shared" si="8"/>
        <v>567</v>
      </c>
      <c r="M27" s="11">
        <f>'Q1 (April - Jun)'!M27+'Q2 (July -Sept) '!M27+'Q3 (Oct - Dec)'!M27+'Q4 (Jan - Mar)'!M27</f>
        <v>637</v>
      </c>
      <c r="N27" s="50"/>
      <c r="O27" s="12">
        <f t="shared" si="9"/>
        <v>9.2045855379188719</v>
      </c>
      <c r="P27" s="13">
        <f t="shared" si="10"/>
        <v>9.3558007577342419</v>
      </c>
      <c r="Q27" s="13">
        <f t="shared" si="11"/>
        <v>9.0533703181035019</v>
      </c>
      <c r="S27" s="14">
        <f t="shared" si="12"/>
        <v>1910.2680776014113</v>
      </c>
      <c r="T27" s="14">
        <f t="shared" si="13"/>
        <v>1.8371259998228506</v>
      </c>
      <c r="U27" s="14">
        <f t="shared" si="14"/>
        <v>0.15121521981537023</v>
      </c>
    </row>
    <row r="28" spans="1:21" ht="14.25" customHeight="1">
      <c r="A28" s="10" t="s">
        <v>27</v>
      </c>
      <c r="B28" s="15">
        <f>'Q1 (April - Jun)'!B28+'Q2 (July -Sept) '!B28+'Q3 (Oct - Dec)'!B28+'Q4 (Jan - Mar)'!B28</f>
        <v>7</v>
      </c>
      <c r="C28" s="15">
        <f>'Q1 (April - Jun)'!C28+'Q2 (July -Sept) '!C28+'Q3 (Oct - Dec)'!C28+'Q4 (Jan - Mar)'!C28</f>
        <v>1</v>
      </c>
      <c r="D28" s="15">
        <f>'Q1 (April - Jun)'!D28+'Q2 (July -Sept) '!D28+'Q3 (Oct - Dec)'!D28+'Q4 (Jan - Mar)'!D28</f>
        <v>4</v>
      </c>
      <c r="E28" s="15">
        <f>'Q1 (April - Jun)'!E28+'Q2 (July -Sept) '!E28+'Q3 (Oct - Dec)'!E28+'Q4 (Jan - Mar)'!E28</f>
        <v>4</v>
      </c>
      <c r="F28" s="15">
        <f>'Q1 (April - Jun)'!F28+'Q2 (July -Sept) '!F28+'Q3 (Oct - Dec)'!F28+'Q4 (Jan - Mar)'!F28</f>
        <v>9</v>
      </c>
      <c r="G28" s="15">
        <f>'Q1 (April - Jun)'!G28+'Q2 (July -Sept) '!G28+'Q3 (Oct - Dec)'!G28+'Q4 (Jan - Mar)'!G28</f>
        <v>12</v>
      </c>
      <c r="H28" s="15">
        <f>'Q1 (April - Jun)'!H28+'Q2 (July -Sept) '!H28+'Q3 (Oct - Dec)'!H28+'Q4 (Jan - Mar)'!H28</f>
        <v>10</v>
      </c>
      <c r="I28" s="15">
        <f>'Q1 (April - Jun)'!I28+'Q2 (July -Sept) '!I28+'Q3 (Oct - Dec)'!I28+'Q4 (Jan - Mar)'!I28</f>
        <v>37</v>
      </c>
      <c r="J28" s="15">
        <f>'Q1 (April - Jun)'!J28+'Q2 (July -Sept) '!J28+'Q3 (Oct - Dec)'!J28+'Q4 (Jan - Mar)'!J28</f>
        <v>55</v>
      </c>
      <c r="K28" s="15">
        <f>'Q1 (April - Jun)'!K28+'Q2 (July -Sept) '!K28+'Q3 (Oct - Dec)'!K28+'Q4 (Jan - Mar)'!K28</f>
        <v>431</v>
      </c>
      <c r="L28" s="11">
        <f t="shared" si="8"/>
        <v>570</v>
      </c>
      <c r="M28" s="11">
        <f>'Q1 (April - Jun)'!M28+'Q2 (July -Sept) '!M28+'Q3 (Oct - Dec)'!M28+'Q4 (Jan - Mar)'!M28</f>
        <v>634</v>
      </c>
      <c r="N28" s="50"/>
      <c r="O28" s="12">
        <f t="shared" si="9"/>
        <v>9.3421052631578956</v>
      </c>
      <c r="P28" s="13">
        <f t="shared" si="10"/>
        <v>9.4724438282631791</v>
      </c>
      <c r="Q28" s="13">
        <f t="shared" si="11"/>
        <v>9.2117666980526121</v>
      </c>
      <c r="S28" s="14">
        <f t="shared" si="12"/>
        <v>1434.2894736842104</v>
      </c>
      <c r="T28" s="14">
        <f t="shared" si="13"/>
        <v>1.5876774349364373</v>
      </c>
      <c r="U28" s="14">
        <f t="shared" si="14"/>
        <v>0.13033856510528408</v>
      </c>
    </row>
    <row r="29" spans="1:21" ht="14.25" customHeight="1">
      <c r="A29" s="10" t="s">
        <v>28</v>
      </c>
      <c r="B29" s="15">
        <f>'Q1 (April - Jun)'!B29+'Q2 (July -Sept) '!B29+'Q3 (Oct - Dec)'!B29+'Q4 (Jan - Mar)'!B29</f>
        <v>8</v>
      </c>
      <c r="C29" s="15">
        <f>'Q1 (April - Jun)'!C29+'Q2 (July -Sept) '!C29+'Q3 (Oct - Dec)'!C29+'Q4 (Jan - Mar)'!C29</f>
        <v>2</v>
      </c>
      <c r="D29" s="15">
        <f>'Q1 (April - Jun)'!D29+'Q2 (July -Sept) '!D29+'Q3 (Oct - Dec)'!D29+'Q4 (Jan - Mar)'!D29</f>
        <v>2</v>
      </c>
      <c r="E29" s="15">
        <f>'Q1 (April - Jun)'!E29+'Q2 (July -Sept) '!E29+'Q3 (Oct - Dec)'!E29+'Q4 (Jan - Mar)'!E29</f>
        <v>3</v>
      </c>
      <c r="F29" s="15">
        <f>'Q1 (April - Jun)'!F29+'Q2 (July -Sept) '!F29+'Q3 (Oct - Dec)'!F29+'Q4 (Jan - Mar)'!F29</f>
        <v>12</v>
      </c>
      <c r="G29" s="15">
        <f>'Q1 (April - Jun)'!G29+'Q2 (July -Sept) '!G29+'Q3 (Oct - Dec)'!G29+'Q4 (Jan - Mar)'!G29</f>
        <v>11</v>
      </c>
      <c r="H29" s="15">
        <f>'Q1 (April - Jun)'!H29+'Q2 (July -Sept) '!H29+'Q3 (Oct - Dec)'!H29+'Q4 (Jan - Mar)'!H29</f>
        <v>17</v>
      </c>
      <c r="I29" s="15">
        <f>'Q1 (April - Jun)'!I29+'Q2 (July -Sept) '!I29+'Q3 (Oct - Dec)'!I29+'Q4 (Jan - Mar)'!I29</f>
        <v>58</v>
      </c>
      <c r="J29" s="15">
        <f>'Q1 (April - Jun)'!J29+'Q2 (July -Sept) '!J29+'Q3 (Oct - Dec)'!J29+'Q4 (Jan - Mar)'!J29</f>
        <v>90</v>
      </c>
      <c r="K29" s="15">
        <f>'Q1 (April - Jun)'!K29+'Q2 (July -Sept) '!K29+'Q3 (Oct - Dec)'!K29+'Q4 (Jan - Mar)'!K29</f>
        <v>883</v>
      </c>
      <c r="L29" s="11">
        <f t="shared" si="8"/>
        <v>1086</v>
      </c>
      <c r="M29" s="11">
        <f>'Q1 (April - Jun)'!M29+'Q2 (July -Sept) '!M29+'Q3 (Oct - Dec)'!M29+'Q4 (Jan - Mar)'!M29</f>
        <v>118</v>
      </c>
      <c r="N29" s="50"/>
      <c r="O29" s="12">
        <f t="shared" si="9"/>
        <v>9.557090239410682</v>
      </c>
      <c r="P29" s="13">
        <f t="shared" si="10"/>
        <v>9.631972256410009</v>
      </c>
      <c r="Q29" s="13">
        <f t="shared" si="11"/>
        <v>9.4822082224113551</v>
      </c>
      <c r="S29" s="14">
        <f t="shared" si="12"/>
        <v>1719.9604051565382</v>
      </c>
      <c r="T29" s="14">
        <f t="shared" si="13"/>
        <v>1.2590539953782425</v>
      </c>
      <c r="U29" s="14">
        <f t="shared" si="14"/>
        <v>7.4882016999327478E-2</v>
      </c>
    </row>
    <row r="30" spans="1:21" ht="14.25" customHeight="1">
      <c r="A30" s="10" t="s">
        <v>29</v>
      </c>
      <c r="B30" s="15">
        <f>'Q1 (April - Jun)'!B30+'Q2 (July -Sept) '!B30+'Q3 (Oct - Dec)'!B30+'Q4 (Jan - Mar)'!B30</f>
        <v>7</v>
      </c>
      <c r="C30" s="15">
        <f>'Q1 (April - Jun)'!C30+'Q2 (July -Sept) '!C30+'Q3 (Oct - Dec)'!C30+'Q4 (Jan - Mar)'!C30</f>
        <v>2</v>
      </c>
      <c r="D30" s="15">
        <f>'Q1 (April - Jun)'!D30+'Q2 (July -Sept) '!D30+'Q3 (Oct - Dec)'!D30+'Q4 (Jan - Mar)'!D30</f>
        <v>4</v>
      </c>
      <c r="E30" s="15">
        <f>'Q1 (April - Jun)'!E30+'Q2 (July -Sept) '!E30+'Q3 (Oct - Dec)'!E30+'Q4 (Jan - Mar)'!E30</f>
        <v>6</v>
      </c>
      <c r="F30" s="15">
        <f>'Q1 (April - Jun)'!F30+'Q2 (July -Sept) '!F30+'Q3 (Oct - Dec)'!F30+'Q4 (Jan - Mar)'!F30</f>
        <v>13</v>
      </c>
      <c r="G30" s="15">
        <f>'Q1 (April - Jun)'!G30+'Q2 (July -Sept) '!G30+'Q3 (Oct - Dec)'!G30+'Q4 (Jan - Mar)'!G30</f>
        <v>9</v>
      </c>
      <c r="H30" s="15">
        <f>'Q1 (April - Jun)'!H30+'Q2 (July -Sept) '!H30+'Q3 (Oct - Dec)'!H30+'Q4 (Jan - Mar)'!H30</f>
        <v>21</v>
      </c>
      <c r="I30" s="15">
        <f>'Q1 (April - Jun)'!I30+'Q2 (July -Sept) '!I30+'Q3 (Oct - Dec)'!I30+'Q4 (Jan - Mar)'!I30</f>
        <v>47</v>
      </c>
      <c r="J30" s="15">
        <f>'Q1 (April - Jun)'!J30+'Q2 (July -Sept) '!J30+'Q3 (Oct - Dec)'!J30+'Q4 (Jan - Mar)'!J30</f>
        <v>75</v>
      </c>
      <c r="K30" s="15">
        <f>'Q1 (April - Jun)'!K30+'Q2 (July -Sept) '!K30+'Q3 (Oct - Dec)'!K30+'Q4 (Jan - Mar)'!K30</f>
        <v>672</v>
      </c>
      <c r="L30" s="11">
        <f t="shared" si="8"/>
        <v>856</v>
      </c>
      <c r="M30" s="11">
        <f>'Q1 (April - Jun)'!M30+'Q2 (July -Sept) '!M30+'Q3 (Oct - Dec)'!M30+'Q4 (Jan - Mar)'!M30</f>
        <v>348</v>
      </c>
      <c r="N30" s="50"/>
      <c r="O30" s="12">
        <f t="shared" si="9"/>
        <v>9.44392523364486</v>
      </c>
      <c r="P30" s="13">
        <f t="shared" si="10"/>
        <v>9.5401290478474028</v>
      </c>
      <c r="Q30" s="13">
        <f t="shared" si="11"/>
        <v>9.3477214194423173</v>
      </c>
      <c r="S30" s="14">
        <f t="shared" si="12"/>
        <v>1763.3084112149534</v>
      </c>
      <c r="T30" s="14">
        <f t="shared" si="13"/>
        <v>1.4360880958231141</v>
      </c>
      <c r="U30" s="14">
        <f t="shared" si="14"/>
        <v>9.6203814202542509E-2</v>
      </c>
    </row>
    <row r="31" spans="1:21">
      <c r="A31" s="23" t="s">
        <v>30</v>
      </c>
      <c r="B31" s="15">
        <f>'Q1 (April - Jun)'!B31+'Q2 (July -Sept) '!B31+'Q3 (Oct - Dec)'!B31+'Q4 (Jan - Mar)'!B31</f>
        <v>8</v>
      </c>
      <c r="C31" s="15">
        <f>'Q1 (April - Jun)'!C31+'Q2 (July -Sept) '!C31+'Q3 (Oct - Dec)'!C31+'Q4 (Jan - Mar)'!C31</f>
        <v>1</v>
      </c>
      <c r="D31" s="15">
        <f>'Q1 (April - Jun)'!D31+'Q2 (July -Sept) '!D31+'Q3 (Oct - Dec)'!D31+'Q4 (Jan - Mar)'!D31</f>
        <v>5</v>
      </c>
      <c r="E31" s="15">
        <f>'Q1 (April - Jun)'!E31+'Q2 (July -Sept) '!E31+'Q3 (Oct - Dec)'!E31+'Q4 (Jan - Mar)'!E31</f>
        <v>3</v>
      </c>
      <c r="F31" s="15">
        <f>'Q1 (April - Jun)'!F31+'Q2 (July -Sept) '!F31+'Q3 (Oct - Dec)'!F31+'Q4 (Jan - Mar)'!F31</f>
        <v>9</v>
      </c>
      <c r="G31" s="15">
        <f>'Q1 (April - Jun)'!G31+'Q2 (July -Sept) '!G31+'Q3 (Oct - Dec)'!G31+'Q4 (Jan - Mar)'!G31</f>
        <v>14</v>
      </c>
      <c r="H31" s="15">
        <f>'Q1 (April - Jun)'!H31+'Q2 (July -Sept) '!H31+'Q3 (Oct - Dec)'!H31+'Q4 (Jan - Mar)'!H31</f>
        <v>16</v>
      </c>
      <c r="I31" s="15">
        <f>'Q1 (April - Jun)'!I31+'Q2 (July -Sept) '!I31+'Q3 (Oct - Dec)'!I31+'Q4 (Jan - Mar)'!I31</f>
        <v>44</v>
      </c>
      <c r="J31" s="15">
        <f>'Q1 (April - Jun)'!J31+'Q2 (July -Sept) '!J31+'Q3 (Oct - Dec)'!J31+'Q4 (Jan - Mar)'!J31</f>
        <v>86</v>
      </c>
      <c r="K31" s="15">
        <f>'Q1 (April - Jun)'!K31+'Q2 (July -Sept) '!K31+'Q3 (Oct - Dec)'!K31+'Q4 (Jan - Mar)'!K31</f>
        <v>897</v>
      </c>
      <c r="L31" s="11">
        <f t="shared" si="8"/>
        <v>1083</v>
      </c>
      <c r="M31" s="11">
        <f>'Q1 (April - Jun)'!M31+'Q2 (July -Sept) '!M31+'Q3 (Oct - Dec)'!M31+'Q4 (Jan - Mar)'!M31</f>
        <v>121</v>
      </c>
      <c r="N31" s="50"/>
      <c r="O31" s="12">
        <f t="shared" si="9"/>
        <v>9.5789473684210531</v>
      </c>
      <c r="P31" s="13">
        <f t="shared" si="10"/>
        <v>9.6542122012566871</v>
      </c>
      <c r="Q31" s="13">
        <f t="shared" si="11"/>
        <v>9.5036825355854191</v>
      </c>
      <c r="S31" s="14">
        <f t="shared" si="12"/>
        <v>1728.0000000000002</v>
      </c>
      <c r="T31" s="14">
        <f t="shared" si="13"/>
        <v>1.2637414742989235</v>
      </c>
      <c r="U31" s="14">
        <f t="shared" si="14"/>
        <v>7.5264832835634232E-2</v>
      </c>
    </row>
    <row r="32" spans="1:21">
      <c r="A32" s="23" t="s">
        <v>31</v>
      </c>
      <c r="B32" s="15">
        <v>10</v>
      </c>
      <c r="C32" s="15">
        <f>'Q1 (April - Jun)'!C32+'Q2 (July -Sept) '!C32+'Q3 (Oct - Dec)'!C32+'Q4 (Jan - Mar)'!C32</f>
        <v>2</v>
      </c>
      <c r="D32" s="15">
        <f>'Q1 (April - Jun)'!D32+'Q2 (July -Sept) '!D32+'Q3 (Oct - Dec)'!D32+'Q4 (Jan - Mar)'!D32</f>
        <v>6</v>
      </c>
      <c r="E32" s="15">
        <f>'Q1 (April - Jun)'!E32+'Q2 (July -Sept) '!E32+'Q3 (Oct - Dec)'!E32+'Q4 (Jan - Mar)'!E32</f>
        <v>5</v>
      </c>
      <c r="F32" s="15">
        <f>'Q1 (April - Jun)'!F32+'Q2 (July -Sept) '!F32+'Q3 (Oct - Dec)'!F32+'Q4 (Jan - Mar)'!F32</f>
        <v>9</v>
      </c>
      <c r="G32" s="15">
        <f>'Q1 (April - Jun)'!G32+'Q2 (July -Sept) '!G32+'Q3 (Oct - Dec)'!G32+'Q4 (Jan - Mar)'!G32</f>
        <v>11</v>
      </c>
      <c r="H32" s="15">
        <f>'Q1 (April - Jun)'!H32+'Q2 (July -Sept) '!H32+'Q3 (Oct - Dec)'!H32+'Q4 (Jan - Mar)'!H32</f>
        <v>17</v>
      </c>
      <c r="I32" s="15">
        <f>'Q1 (April - Jun)'!I32+'Q2 (July -Sept) '!I32+'Q3 (Oct - Dec)'!I32+'Q4 (Jan - Mar)'!I32</f>
        <v>41</v>
      </c>
      <c r="J32" s="15">
        <f>'Q1 (April - Jun)'!J32+'Q2 (July -Sept) '!J32+'Q3 (Oct - Dec)'!J32+'Q4 (Jan - Mar)'!J32</f>
        <v>102</v>
      </c>
      <c r="K32" s="15">
        <f>'Q1 (April - Jun)'!K32+'Q2 (July -Sept) '!K32+'Q3 (Oct - Dec)'!K32+'Q4 (Jan - Mar)'!K32</f>
        <v>927</v>
      </c>
      <c r="L32" s="11">
        <f t="shared" si="8"/>
        <v>1130</v>
      </c>
      <c r="M32" s="11">
        <f>'Q1 (April - Jun)'!M32+'Q2 (July -Sept) '!M32+'Q3 (Oct - Dec)'!M32+'Q4 (Jan - Mar)'!M32</f>
        <v>75</v>
      </c>
      <c r="N32" s="50"/>
      <c r="O32" s="12">
        <f t="shared" si="9"/>
        <v>9.5557522123893808</v>
      </c>
      <c r="P32" s="13">
        <f t="shared" si="10"/>
        <v>9.6335290941812097</v>
      </c>
      <c r="Q32" s="13">
        <f t="shared" si="11"/>
        <v>9.4779753305975518</v>
      </c>
      <c r="S32" s="14">
        <f t="shared" si="12"/>
        <v>2008.9876106194695</v>
      </c>
      <c r="T32" s="14">
        <f t="shared" si="13"/>
        <v>1.3339564714366619</v>
      </c>
      <c r="U32" s="14">
        <f t="shared" si="14"/>
        <v>7.7776881791828609E-2</v>
      </c>
    </row>
    <row r="33" spans="1:22">
      <c r="A33" s="37" t="s">
        <v>32</v>
      </c>
      <c r="B33" s="15">
        <v>11</v>
      </c>
      <c r="C33" s="15">
        <f>'Q1 (April - Jun)'!C33+'Q2 (July -Sept) '!C33+'Q3 (Oct - Dec)'!C33+'Q4 (Jan - Mar)'!C33</f>
        <v>2</v>
      </c>
      <c r="D33" s="15">
        <f>'Q1 (April - Jun)'!D33+'Q2 (July -Sept) '!D33+'Q3 (Oct - Dec)'!D33+'Q4 (Jan - Mar)'!D33</f>
        <v>4</v>
      </c>
      <c r="E33" s="15">
        <f>'Q1 (April - Jun)'!E33+'Q2 (July -Sept) '!E33+'Q3 (Oct - Dec)'!E33+'Q4 (Jan - Mar)'!E33</f>
        <v>5</v>
      </c>
      <c r="F33" s="15">
        <f>'Q1 (April - Jun)'!F33+'Q2 (July -Sept) '!F33+'Q3 (Oct - Dec)'!F33+'Q4 (Jan - Mar)'!F33</f>
        <v>8</v>
      </c>
      <c r="G33" s="15">
        <f>'Q1 (April - Jun)'!G33+'Q2 (July -Sept) '!G33+'Q3 (Oct - Dec)'!G33+'Q4 (Jan - Mar)'!G33</f>
        <v>14</v>
      </c>
      <c r="H33" s="15">
        <f>'Q1 (April - Jun)'!H33+'Q2 (July -Sept) '!H33+'Q3 (Oct - Dec)'!H33+'Q4 (Jan - Mar)'!H33</f>
        <v>20</v>
      </c>
      <c r="I33" s="15">
        <f>'Q1 (April - Jun)'!I33+'Q2 (July -Sept) '!I33+'Q3 (Oct - Dec)'!I33+'Q4 (Jan - Mar)'!I33</f>
        <v>42</v>
      </c>
      <c r="J33" s="15">
        <f>'Q1 (April - Jun)'!J33+'Q2 (July -Sept) '!J33+'Q3 (Oct - Dec)'!J33+'Q4 (Jan - Mar)'!J33</f>
        <v>100</v>
      </c>
      <c r="K33" s="15">
        <f>'Q1 (April - Jun)'!K33+'Q2 (July -Sept) '!K33+'Q3 (Oct - Dec)'!K33+'Q4 (Jan - Mar)'!K33</f>
        <v>947</v>
      </c>
      <c r="L33" s="11">
        <f t="shared" si="8"/>
        <v>1153</v>
      </c>
      <c r="M33" s="11">
        <f>'Q1 (April - Jun)'!M33+'Q2 (July -Sept) '!M33+'Q3 (Oct - Dec)'!M33+'Q4 (Jan - Mar)'!M33</f>
        <v>52</v>
      </c>
      <c r="N33" s="50"/>
      <c r="O33" s="12">
        <f t="shared" si="9"/>
        <v>9.5550737207285348</v>
      </c>
      <c r="P33" s="13">
        <f t="shared" si="10"/>
        <v>9.6318610362717756</v>
      </c>
      <c r="Q33" s="13">
        <f t="shared" si="11"/>
        <v>9.478286405185294</v>
      </c>
      <c r="S33" s="14">
        <f t="shared" si="12"/>
        <v>2038.752818733738</v>
      </c>
      <c r="T33" s="14">
        <f t="shared" si="13"/>
        <v>1.3303197776122739</v>
      </c>
      <c r="U33" s="14">
        <f t="shared" si="14"/>
        <v>7.6787315543239962E-2</v>
      </c>
    </row>
    <row r="34" spans="1:22">
      <c r="A34" s="24" t="s">
        <v>22</v>
      </c>
      <c r="B34" s="17">
        <f t="shared" ref="B34:L34" si="15">SUM(B26:B32)</f>
        <v>58</v>
      </c>
      <c r="C34" s="17">
        <f t="shared" si="15"/>
        <v>12</v>
      </c>
      <c r="D34" s="17">
        <f t="shared" si="15"/>
        <v>26</v>
      </c>
      <c r="E34" s="17">
        <f t="shared" si="15"/>
        <v>22</v>
      </c>
      <c r="F34" s="17">
        <f t="shared" si="15"/>
        <v>71</v>
      </c>
      <c r="G34" s="17">
        <f t="shared" si="15"/>
        <v>73</v>
      </c>
      <c r="H34" s="17">
        <f t="shared" si="15"/>
        <v>128</v>
      </c>
      <c r="I34" s="17">
        <f t="shared" si="15"/>
        <v>325</v>
      </c>
      <c r="J34" s="17">
        <f t="shared" si="15"/>
        <v>554</v>
      </c>
      <c r="K34" s="17">
        <f t="shared" si="15"/>
        <v>4942</v>
      </c>
      <c r="L34" s="17">
        <f t="shared" si="15"/>
        <v>6211</v>
      </c>
      <c r="M34" s="17"/>
      <c r="N34" s="51"/>
      <c r="O34" s="12">
        <f>AVERAGE(O26:O32)</f>
        <v>9.4598369315548574</v>
      </c>
      <c r="P34" s="12">
        <f t="shared" si="10"/>
        <v>9.4942228269485121</v>
      </c>
      <c r="Q34" s="12">
        <f t="shared" si="11"/>
        <v>9.4254510361612027</v>
      </c>
      <c r="S34" s="14">
        <f t="shared" si="12"/>
        <v>11871.828733188946</v>
      </c>
      <c r="T34" s="14">
        <f t="shared" si="13"/>
        <v>1.3826523982179095</v>
      </c>
      <c r="U34" s="14">
        <f t="shared" si="14"/>
        <v>3.4385895393654262E-2</v>
      </c>
    </row>
    <row r="35" spans="1:22">
      <c r="A35" s="18"/>
      <c r="B35" s="18"/>
      <c r="C35" s="18"/>
      <c r="G35" s="19"/>
      <c r="H35" s="19"/>
      <c r="I35" s="19"/>
      <c r="P35" s="20"/>
      <c r="Q35" s="20"/>
      <c r="T35" s="21"/>
      <c r="U35" s="21"/>
    </row>
    <row r="36" spans="1:22" s="41" customFormat="1">
      <c r="A36" s="38"/>
      <c r="B36" s="39"/>
      <c r="C36" s="39"/>
      <c r="D36" s="39"/>
      <c r="E36" s="39"/>
      <c r="F36" s="39"/>
      <c r="G36" s="39"/>
      <c r="H36" s="39"/>
      <c r="I36" s="39"/>
      <c r="J36" s="39"/>
      <c r="K36" s="39"/>
      <c r="L36" s="40"/>
      <c r="M36" s="40"/>
    </row>
    <row r="37" spans="1:22" s="41" customFormat="1">
      <c r="A37" s="38"/>
      <c r="B37" s="39"/>
      <c r="C37" s="39"/>
      <c r="D37" s="39"/>
      <c r="E37" s="39"/>
      <c r="F37" s="39"/>
      <c r="G37" s="39"/>
      <c r="H37" s="39"/>
      <c r="I37" s="39"/>
      <c r="J37" s="39"/>
      <c r="K37" s="39"/>
      <c r="L37" s="40"/>
      <c r="M37" s="40"/>
    </row>
    <row r="38" spans="1:22">
      <c r="A38" s="3" t="s">
        <v>66</v>
      </c>
      <c r="H38" s="39"/>
    </row>
    <row r="39" spans="1:22">
      <c r="A39" s="4"/>
      <c r="B39" s="4"/>
      <c r="C39" s="4"/>
      <c r="D39" s="4"/>
      <c r="E39" s="4"/>
      <c r="F39" s="4"/>
      <c r="G39" s="4"/>
      <c r="H39" s="4"/>
      <c r="I39" s="4"/>
      <c r="J39" s="4"/>
      <c r="K39" s="4"/>
      <c r="L39" s="4"/>
      <c r="M39" s="4"/>
      <c r="N39" s="4"/>
    </row>
    <row r="40" spans="1:22">
      <c r="A40" s="5" t="s">
        <v>4</v>
      </c>
      <c r="B40" s="4"/>
      <c r="C40" s="4"/>
      <c r="D40" s="4"/>
      <c r="E40" s="4"/>
      <c r="F40" s="4"/>
      <c r="G40" s="4"/>
      <c r="H40" s="4"/>
      <c r="N40" s="1"/>
      <c r="S40" s="1" t="s">
        <v>5</v>
      </c>
    </row>
    <row r="41" spans="1:22" ht="25.5">
      <c r="A41" s="6"/>
      <c r="B41" s="7">
        <v>1</v>
      </c>
      <c r="C41" s="7">
        <v>2</v>
      </c>
      <c r="D41" s="7">
        <v>3</v>
      </c>
      <c r="E41" s="7">
        <v>4</v>
      </c>
      <c r="F41" s="7">
        <v>5</v>
      </c>
      <c r="G41" s="8">
        <v>6</v>
      </c>
      <c r="H41" s="7">
        <v>7</v>
      </c>
      <c r="I41" s="7">
        <v>8</v>
      </c>
      <c r="J41" s="7">
        <v>9</v>
      </c>
      <c r="K41" s="7">
        <v>10</v>
      </c>
      <c r="L41" s="8" t="s">
        <v>6</v>
      </c>
      <c r="M41" s="44" t="s">
        <v>7</v>
      </c>
      <c r="N41" s="49"/>
      <c r="O41" s="7" t="s">
        <v>8</v>
      </c>
      <c r="P41" s="7" t="s">
        <v>9</v>
      </c>
      <c r="Q41" s="7" t="s">
        <v>10</v>
      </c>
      <c r="S41" s="9" t="s">
        <v>11</v>
      </c>
      <c r="T41" s="9" t="s">
        <v>12</v>
      </c>
      <c r="U41" s="9" t="s">
        <v>13</v>
      </c>
    </row>
    <row r="42" spans="1:22">
      <c r="A42" s="22" t="s">
        <v>34</v>
      </c>
      <c r="B42" s="15">
        <f>'Q1 (April - Jun)'!B42+'Q2 (July -Sept) '!B42+'Q3 (Oct - Dec)'!B42+'Q4 (Jan - Mar)'!B42</f>
        <v>2</v>
      </c>
      <c r="C42" s="15">
        <f>'Q1 (April - Jun)'!C42+'Q2 (July -Sept) '!C42+'Q3 (Oct - Dec)'!C42+'Q4 (Jan - Mar)'!C42</f>
        <v>2</v>
      </c>
      <c r="D42" s="15">
        <f>'Q1 (April - Jun)'!D42+'Q2 (July -Sept) '!D42+'Q3 (Oct - Dec)'!D42+'Q4 (Jan - Mar)'!D42</f>
        <v>5</v>
      </c>
      <c r="E42" s="15">
        <f>'Q1 (April - Jun)'!E42+'Q2 (July -Sept) '!E42+'Q3 (Oct - Dec)'!E42+'Q4 (Jan - Mar)'!E42</f>
        <v>5</v>
      </c>
      <c r="F42" s="15">
        <f>'Q1 (April - Jun)'!F42+'Q2 (July -Sept) '!F42+'Q3 (Oct - Dec)'!F42+'Q4 (Jan - Mar)'!F42</f>
        <v>14</v>
      </c>
      <c r="G42" s="15">
        <f>'Q1 (April - Jun)'!G42+'Q2 (July -Sept) '!G42+'Q3 (Oct - Dec)'!G42+'Q4 (Jan - Mar)'!G42</f>
        <v>13</v>
      </c>
      <c r="H42" s="15">
        <f>'Q1 (April - Jun)'!H42+'Q2 (July -Sept) '!H42+'Q3 (Oct - Dec)'!H42+'Q4 (Jan - Mar)'!H42</f>
        <v>30</v>
      </c>
      <c r="I42" s="15">
        <f>'Q1 (April - Jun)'!I42+'Q2 (July -Sept) '!I42+'Q3 (Oct - Dec)'!I42+'Q4 (Jan - Mar)'!I42</f>
        <v>75</v>
      </c>
      <c r="J42" s="15">
        <f>'Q1 (April - Jun)'!J42+'Q2 (July -Sept) '!J42+'Q3 (Oct - Dec)'!J42+'Q4 (Jan - Mar)'!J42</f>
        <v>83</v>
      </c>
      <c r="K42" s="15">
        <f>'Q1 (April - Jun)'!K42+'Q2 (July -Sept) '!K42+'Q3 (Oct - Dec)'!K42+'Q4 (Jan - Mar)'!K42</f>
        <v>280</v>
      </c>
      <c r="L42" s="11">
        <f t="shared" ref="L42:L52" si="16">SUM(B42:K42)</f>
        <v>509</v>
      </c>
      <c r="M42" s="11">
        <f>'Q1 (April - Jun)'!M42+'Q2 (July -Sept) '!M42+'Q3 (Oct - Dec)'!M42+'Q4 (Jan - Mar)'!M42</f>
        <v>1</v>
      </c>
      <c r="N42" s="50"/>
      <c r="O42" s="12">
        <f t="shared" ref="O42:O51" si="17">(B42*1+C42*2+D42*3+E42*4+F42*5+G42*6+H42*7+I42*8+J42*9+K42*10)/(SUM(B42:K42))</f>
        <v>8.9312377210216116</v>
      </c>
      <c r="P42" s="13">
        <f t="shared" ref="P42:P52" si="18">O42+U42</f>
        <v>9.0725737283053682</v>
      </c>
      <c r="Q42" s="13">
        <f t="shared" ref="Q42:Q52" si="19">O42-U42</f>
        <v>8.789901713737855</v>
      </c>
      <c r="S42" s="14">
        <f t="shared" ref="S42:S52" si="20">((1-O42)^2)*B42+((2-O42))^2*C42+((3-O42))^2*D42+((4-O42)^2)*E42+((5-O42)^2)*F42+((6-O42)^2)*G42+((7-O42))^2*H42+((8-O42))^2*I42+((9-O42)^2)*J42+((10-O42)^2)*K42</f>
        <v>1344.5933202357564</v>
      </c>
      <c r="T42" s="14">
        <f t="shared" ref="T42:T52" si="21">SQRT((S42)/(L42-1))</f>
        <v>1.6269103369757585</v>
      </c>
      <c r="U42" s="14">
        <f t="shared" ref="U42:U52" si="22">CONFIDENCE(0.05,T42,L42)</f>
        <v>0.14133600728375656</v>
      </c>
      <c r="V42" s="27"/>
    </row>
    <row r="43" spans="1:22">
      <c r="A43" s="23" t="s">
        <v>35</v>
      </c>
      <c r="B43" s="15">
        <f>'Q1 (April - Jun)'!B43+'Q2 (July -Sept) '!B43+'Q3 (Oct - Dec)'!B43+'Q4 (Jan - Mar)'!B43</f>
        <v>3</v>
      </c>
      <c r="C43" s="15">
        <f>'Q1 (April - Jun)'!C43+'Q2 (July -Sept) '!C43+'Q3 (Oct - Dec)'!C43+'Q4 (Jan - Mar)'!C43</f>
        <v>2</v>
      </c>
      <c r="D43" s="15">
        <f>'Q1 (April - Jun)'!D43+'Q2 (July -Sept) '!D43+'Q3 (Oct - Dec)'!D43+'Q4 (Jan - Mar)'!D43</f>
        <v>4</v>
      </c>
      <c r="E43" s="15">
        <f>'Q1 (April - Jun)'!E43+'Q2 (July -Sept) '!E43+'Q3 (Oct - Dec)'!E43+'Q4 (Jan - Mar)'!E43</f>
        <v>4</v>
      </c>
      <c r="F43" s="15">
        <f>'Q1 (April - Jun)'!F43+'Q2 (July -Sept) '!F43+'Q3 (Oct - Dec)'!F43+'Q4 (Jan - Mar)'!F43</f>
        <v>12</v>
      </c>
      <c r="G43" s="15">
        <f>'Q1 (April - Jun)'!G43+'Q2 (July -Sept) '!G43+'Q3 (Oct - Dec)'!G43+'Q4 (Jan - Mar)'!G43</f>
        <v>9</v>
      </c>
      <c r="H43" s="15">
        <f>'Q1 (April - Jun)'!H43+'Q2 (July -Sept) '!H43+'Q3 (Oct - Dec)'!H43+'Q4 (Jan - Mar)'!H43</f>
        <v>20</v>
      </c>
      <c r="I43" s="15">
        <f>'Q1 (April - Jun)'!I43+'Q2 (July -Sept) '!I43+'Q3 (Oct - Dec)'!I43+'Q4 (Jan - Mar)'!I43</f>
        <v>67</v>
      </c>
      <c r="J43" s="15">
        <f>'Q1 (April - Jun)'!J43+'Q2 (July -Sept) '!J43+'Q3 (Oct - Dec)'!J43+'Q4 (Jan - Mar)'!J43</f>
        <v>88</v>
      </c>
      <c r="K43" s="15">
        <f>'Q1 (April - Jun)'!K43+'Q2 (July -Sept) '!K43+'Q3 (Oct - Dec)'!K43+'Q4 (Jan - Mar)'!K43</f>
        <v>301</v>
      </c>
      <c r="L43" s="11">
        <f t="shared" si="16"/>
        <v>510</v>
      </c>
      <c r="M43" s="11">
        <f>'Q1 (April - Jun)'!M43+'Q2 (July -Sept) '!M43+'Q3 (Oct - Dec)'!M43+'Q4 (Jan - Mar)'!M43</f>
        <v>0</v>
      </c>
      <c r="N43" s="50"/>
      <c r="O43" s="12">
        <f t="shared" si="17"/>
        <v>9.0725490196078429</v>
      </c>
      <c r="P43" s="13">
        <f t="shared" si="18"/>
        <v>9.2086812694325033</v>
      </c>
      <c r="Q43" s="13">
        <f t="shared" si="19"/>
        <v>8.9364167697831824</v>
      </c>
      <c r="S43" s="14">
        <f t="shared" si="20"/>
        <v>1252.3156862745097</v>
      </c>
      <c r="T43" s="14">
        <f t="shared" si="21"/>
        <v>1.5685487431619305</v>
      </c>
      <c r="U43" s="14">
        <f t="shared" si="22"/>
        <v>0.13613224982466052</v>
      </c>
      <c r="V43" s="27"/>
    </row>
    <row r="44" spans="1:22" ht="14.25" customHeight="1">
      <c r="A44" s="10" t="s">
        <v>36</v>
      </c>
      <c r="B44" s="15">
        <f>'Q1 (April - Jun)'!B44+'Q2 (July -Sept) '!B44+'Q3 (Oct - Dec)'!B44+'Q4 (Jan - Mar)'!B44</f>
        <v>10</v>
      </c>
      <c r="C44" s="15">
        <f>'Q1 (April - Jun)'!C44+'Q2 (July -Sept) '!C44+'Q3 (Oct - Dec)'!C44+'Q4 (Jan - Mar)'!C44</f>
        <v>6</v>
      </c>
      <c r="D44" s="15">
        <f>'Q1 (April - Jun)'!D44+'Q2 (July -Sept) '!D44+'Q3 (Oct - Dec)'!D44+'Q4 (Jan - Mar)'!D44</f>
        <v>5</v>
      </c>
      <c r="E44" s="15">
        <f>'Q1 (April - Jun)'!E44+'Q2 (July -Sept) '!E44+'Q3 (Oct - Dec)'!E44+'Q4 (Jan - Mar)'!E44</f>
        <v>7</v>
      </c>
      <c r="F44" s="15">
        <f>'Q1 (April - Jun)'!F44+'Q2 (July -Sept) '!F44+'Q3 (Oct - Dec)'!F44+'Q4 (Jan - Mar)'!F44</f>
        <v>13</v>
      </c>
      <c r="G44" s="15">
        <f>'Q1 (April - Jun)'!G44+'Q2 (July -Sept) '!G44+'Q3 (Oct - Dec)'!G44+'Q4 (Jan - Mar)'!G44</f>
        <v>8</v>
      </c>
      <c r="H44" s="15">
        <f>'Q1 (April - Jun)'!H44+'Q2 (July -Sept) '!H44+'Q3 (Oct - Dec)'!H44+'Q4 (Jan - Mar)'!H44</f>
        <v>36</v>
      </c>
      <c r="I44" s="15">
        <f>'Q1 (April - Jun)'!I44+'Q2 (July -Sept) '!I44+'Q3 (Oct - Dec)'!I44+'Q4 (Jan - Mar)'!I44</f>
        <v>77</v>
      </c>
      <c r="J44" s="15">
        <f>'Q1 (April - Jun)'!J44+'Q2 (July -Sept) '!J44+'Q3 (Oct - Dec)'!J44+'Q4 (Jan - Mar)'!J44</f>
        <v>76</v>
      </c>
      <c r="K44" s="15">
        <f>'Q1 (April - Jun)'!K44+'Q2 (July -Sept) '!K44+'Q3 (Oct - Dec)'!K44+'Q4 (Jan - Mar)'!K44</f>
        <v>270</v>
      </c>
      <c r="L44" s="11">
        <f t="shared" si="16"/>
        <v>508</v>
      </c>
      <c r="M44" s="11">
        <f>'Q1 (April - Jun)'!M44+'Q2 (July -Sept) '!M44+'Q3 (Oct - Dec)'!M44+'Q4 (Jan - Mar)'!M44</f>
        <v>2</v>
      </c>
      <c r="N44" s="50"/>
      <c r="O44" s="12">
        <f t="shared" si="17"/>
        <v>8.7204724409448815</v>
      </c>
      <c r="P44" s="13">
        <f t="shared" si="18"/>
        <v>8.8940609403203936</v>
      </c>
      <c r="Q44" s="13">
        <f t="shared" si="19"/>
        <v>8.5468839415693694</v>
      </c>
      <c r="S44" s="14">
        <f t="shared" si="20"/>
        <v>2020.3070866141732</v>
      </c>
      <c r="T44" s="14">
        <f t="shared" si="21"/>
        <v>1.9962030459892874</v>
      </c>
      <c r="U44" s="14">
        <f t="shared" si="22"/>
        <v>0.17358849937551254</v>
      </c>
      <c r="V44" s="27"/>
    </row>
    <row r="45" spans="1:22" ht="14.25" customHeight="1">
      <c r="A45" s="10" t="s">
        <v>37</v>
      </c>
      <c r="B45" s="15">
        <f>'Q1 (April - Jun)'!B45+'Q2 (July -Sept) '!B45+'Q3 (Oct - Dec)'!B45+'Q4 (Jan - Mar)'!B45</f>
        <v>4</v>
      </c>
      <c r="C45" s="15">
        <f>'Q1 (April - Jun)'!C45+'Q2 (July -Sept) '!C45+'Q3 (Oct - Dec)'!C45+'Q4 (Jan - Mar)'!C45</f>
        <v>4</v>
      </c>
      <c r="D45" s="15">
        <f>'Q1 (April - Jun)'!D45+'Q2 (July -Sept) '!D45+'Q3 (Oct - Dec)'!D45+'Q4 (Jan - Mar)'!D45</f>
        <v>2</v>
      </c>
      <c r="E45" s="15">
        <f>'Q1 (April - Jun)'!E45+'Q2 (July -Sept) '!E45+'Q3 (Oct - Dec)'!E45+'Q4 (Jan - Mar)'!E45</f>
        <v>5</v>
      </c>
      <c r="F45" s="15">
        <f>'Q1 (April - Jun)'!F45+'Q2 (July -Sept) '!F45+'Q3 (Oct - Dec)'!F45+'Q4 (Jan - Mar)'!F45</f>
        <v>8</v>
      </c>
      <c r="G45" s="15">
        <f>'Q1 (April - Jun)'!G45+'Q2 (July -Sept) '!G45+'Q3 (Oct - Dec)'!G45+'Q4 (Jan - Mar)'!G45</f>
        <v>5</v>
      </c>
      <c r="H45" s="15">
        <f>'Q1 (April - Jun)'!H45+'Q2 (July -Sept) '!H45+'Q3 (Oct - Dec)'!H45+'Q4 (Jan - Mar)'!H45</f>
        <v>16</v>
      </c>
      <c r="I45" s="15">
        <f>'Q1 (April - Jun)'!I45+'Q2 (July -Sept) '!I45+'Q3 (Oct - Dec)'!I45+'Q4 (Jan - Mar)'!I45</f>
        <v>47</v>
      </c>
      <c r="J45" s="15">
        <f>'Q1 (April - Jun)'!J45+'Q2 (July -Sept) '!J45+'Q3 (Oct - Dec)'!J45+'Q4 (Jan - Mar)'!J45</f>
        <v>66</v>
      </c>
      <c r="K45" s="15">
        <f>'Q1 (April - Jun)'!K45+'Q2 (July -Sept) '!K45+'Q3 (Oct - Dec)'!K45+'Q4 (Jan - Mar)'!K45</f>
        <v>350</v>
      </c>
      <c r="L45" s="11">
        <f t="shared" si="16"/>
        <v>507</v>
      </c>
      <c r="M45" s="11">
        <f>'Q1 (April - Jun)'!M45+'Q2 (July -Sept) '!M45+'Q3 (Oct - Dec)'!M45+'Q4 (Jan - Mar)'!M45</f>
        <v>3</v>
      </c>
      <c r="N45" s="50"/>
      <c r="O45" s="12">
        <f t="shared" si="17"/>
        <v>9.2504930966469434</v>
      </c>
      <c r="P45" s="13">
        <f t="shared" si="18"/>
        <v>9.3873699554513674</v>
      </c>
      <c r="Q45" s="13">
        <f t="shared" si="19"/>
        <v>9.1136162378425194</v>
      </c>
      <c r="S45" s="14">
        <f t="shared" si="20"/>
        <v>1251.1873767258385</v>
      </c>
      <c r="T45" s="14">
        <f t="shared" si="21"/>
        <v>1.5724828538159439</v>
      </c>
      <c r="U45" s="14">
        <f t="shared" si="22"/>
        <v>0.13687685880442371</v>
      </c>
      <c r="V45" s="27"/>
    </row>
    <row r="46" spans="1:22" ht="14.25" customHeight="1">
      <c r="A46" s="23" t="s">
        <v>38</v>
      </c>
      <c r="B46" s="15">
        <f>'Q1 (April - Jun)'!B46+'Q2 (July -Sept) '!B46+'Q3 (Oct - Dec)'!B46+'Q4 (Jan - Mar)'!B46</f>
        <v>4</v>
      </c>
      <c r="C46" s="15">
        <f>'Q1 (April - Jun)'!C46+'Q2 (July -Sept) '!C46+'Q3 (Oct - Dec)'!C46+'Q4 (Jan - Mar)'!C46</f>
        <v>0</v>
      </c>
      <c r="D46" s="15">
        <f>'Q1 (April - Jun)'!D46+'Q2 (July -Sept) '!D46+'Q3 (Oct - Dec)'!D46+'Q4 (Jan - Mar)'!D46</f>
        <v>2</v>
      </c>
      <c r="E46" s="15">
        <f>'Q1 (April - Jun)'!E46+'Q2 (July -Sept) '!E46+'Q3 (Oct - Dec)'!E46+'Q4 (Jan - Mar)'!E46</f>
        <v>3</v>
      </c>
      <c r="F46" s="15">
        <f>'Q1 (April - Jun)'!F46+'Q2 (July -Sept) '!F46+'Q3 (Oct - Dec)'!F46+'Q4 (Jan - Mar)'!F46</f>
        <v>3</v>
      </c>
      <c r="G46" s="15">
        <f>'Q1 (April - Jun)'!G46+'Q2 (July -Sept) '!G46+'Q3 (Oct - Dec)'!G46+'Q4 (Jan - Mar)'!G46</f>
        <v>3</v>
      </c>
      <c r="H46" s="15">
        <f>'Q1 (April - Jun)'!H46+'Q2 (July -Sept) '!H46+'Q3 (Oct - Dec)'!H46+'Q4 (Jan - Mar)'!H46</f>
        <v>12</v>
      </c>
      <c r="I46" s="15">
        <f>'Q1 (April - Jun)'!I46+'Q2 (July -Sept) '!I46+'Q3 (Oct - Dec)'!I46+'Q4 (Jan - Mar)'!I46</f>
        <v>41</v>
      </c>
      <c r="J46" s="15">
        <f>'Q1 (April - Jun)'!J46+'Q2 (July -Sept) '!J46+'Q3 (Oct - Dec)'!J46+'Q4 (Jan - Mar)'!J46</f>
        <v>69</v>
      </c>
      <c r="K46" s="15">
        <f>'Q1 (April - Jun)'!K46+'Q2 (July -Sept) '!K46+'Q3 (Oct - Dec)'!K46+'Q4 (Jan - Mar)'!K46</f>
        <v>370</v>
      </c>
      <c r="L46" s="11">
        <f t="shared" si="16"/>
        <v>507</v>
      </c>
      <c r="M46" s="11">
        <f>'Q1 (April - Jun)'!M46+'Q2 (July -Sept) '!M46+'Q3 (Oct - Dec)'!M46+'Q4 (Jan - Mar)'!M46</f>
        <v>3</v>
      </c>
      <c r="N46" s="50"/>
      <c r="O46" s="12">
        <f t="shared" si="17"/>
        <v>9.4437869822485201</v>
      </c>
      <c r="P46" s="13">
        <f t="shared" si="18"/>
        <v>9.5557488040480099</v>
      </c>
      <c r="Q46" s="13">
        <f t="shared" si="19"/>
        <v>9.3318251604490303</v>
      </c>
      <c r="S46" s="14">
        <f t="shared" si="20"/>
        <v>837.1479289940828</v>
      </c>
      <c r="T46" s="14">
        <f t="shared" si="21"/>
        <v>1.2862513546811665</v>
      </c>
      <c r="U46" s="14">
        <f t="shared" si="22"/>
        <v>0.11196182179948908</v>
      </c>
      <c r="V46" s="27"/>
    </row>
    <row r="47" spans="1:22" ht="14.25" customHeight="1">
      <c r="A47" s="23" t="s">
        <v>39</v>
      </c>
      <c r="B47" s="15">
        <f>'Q1 (April - Jun)'!B47+'Q2 (July -Sept) '!B47+'Q3 (Oct - Dec)'!B47+'Q4 (Jan - Mar)'!B47</f>
        <v>5</v>
      </c>
      <c r="C47" s="15">
        <f>'Q1 (April - Jun)'!C47+'Q2 (July -Sept) '!C47+'Q3 (Oct - Dec)'!C47+'Q4 (Jan - Mar)'!C47</f>
        <v>1</v>
      </c>
      <c r="D47" s="15">
        <f>'Q1 (April - Jun)'!D47+'Q2 (July -Sept) '!D47+'Q3 (Oct - Dec)'!D47+'Q4 (Jan - Mar)'!D47</f>
        <v>1</v>
      </c>
      <c r="E47" s="15">
        <f>'Q1 (April - Jun)'!E47+'Q2 (July -Sept) '!E47+'Q3 (Oct - Dec)'!E47+'Q4 (Jan - Mar)'!E47</f>
        <v>3</v>
      </c>
      <c r="F47" s="15">
        <f>'Q1 (April - Jun)'!F47+'Q2 (July -Sept) '!F47+'Q3 (Oct - Dec)'!F47+'Q4 (Jan - Mar)'!F47</f>
        <v>5</v>
      </c>
      <c r="G47" s="15">
        <f>'Q1 (April - Jun)'!G47+'Q2 (July -Sept) '!G47+'Q3 (Oct - Dec)'!G47+'Q4 (Jan - Mar)'!G47</f>
        <v>8</v>
      </c>
      <c r="H47" s="15">
        <f>'Q1 (April - Jun)'!H47+'Q2 (July -Sept) '!H47+'Q3 (Oct - Dec)'!H47+'Q4 (Jan - Mar)'!H47</f>
        <v>16</v>
      </c>
      <c r="I47" s="15">
        <f>'Q1 (April - Jun)'!I47+'Q2 (July -Sept) '!I47+'Q3 (Oct - Dec)'!I47+'Q4 (Jan - Mar)'!I47</f>
        <v>50</v>
      </c>
      <c r="J47" s="15">
        <f>'Q1 (April - Jun)'!J47+'Q2 (July -Sept) '!J47+'Q3 (Oct - Dec)'!J47+'Q4 (Jan - Mar)'!J47</f>
        <v>68</v>
      </c>
      <c r="K47" s="15">
        <f>'Q1 (April - Jun)'!K47+'Q2 (July -Sept) '!K47+'Q3 (Oct - Dec)'!K47+'Q4 (Jan - Mar)'!K47</f>
        <v>348</v>
      </c>
      <c r="L47" s="11">
        <f t="shared" si="16"/>
        <v>505</v>
      </c>
      <c r="M47" s="11">
        <f>'Q1 (April - Jun)'!M47+'Q2 (July -Sept) '!M47+'Q3 (Oct - Dec)'!M47+'Q4 (Jan - Mar)'!M47</f>
        <v>5</v>
      </c>
      <c r="N47" s="50"/>
      <c r="O47" s="12">
        <f t="shared" si="17"/>
        <v>9.3049504950495052</v>
      </c>
      <c r="P47" s="13">
        <f t="shared" si="18"/>
        <v>9.4306600467365396</v>
      </c>
      <c r="Q47" s="13">
        <f t="shared" si="19"/>
        <v>9.1792409433624709</v>
      </c>
      <c r="S47" s="14">
        <f t="shared" si="20"/>
        <v>1047.0376237623761</v>
      </c>
      <c r="T47" s="14">
        <f t="shared" si="21"/>
        <v>1.4413381292060261</v>
      </c>
      <c r="U47" s="14">
        <f t="shared" si="22"/>
        <v>0.12570955168703435</v>
      </c>
      <c r="V47" s="27"/>
    </row>
    <row r="48" spans="1:22" ht="14.25" customHeight="1">
      <c r="A48" s="23" t="s">
        <v>40</v>
      </c>
      <c r="B48" s="15">
        <f>'Q1 (April - Jun)'!B48+'Q2 (July -Sept) '!B48+'Q3 (Oct - Dec)'!B48+'Q4 (Jan - Mar)'!B48</f>
        <v>3</v>
      </c>
      <c r="C48" s="15">
        <f>'Q1 (April - Jun)'!C48+'Q2 (July -Sept) '!C48+'Q3 (Oct - Dec)'!C48+'Q4 (Jan - Mar)'!C48</f>
        <v>1</v>
      </c>
      <c r="D48" s="15">
        <f>'Q1 (April - Jun)'!D48+'Q2 (July -Sept) '!D48+'Q3 (Oct - Dec)'!D48+'Q4 (Jan - Mar)'!D48</f>
        <v>2</v>
      </c>
      <c r="E48" s="15">
        <f>'Q1 (April - Jun)'!E48+'Q2 (July -Sept) '!E48+'Q3 (Oct - Dec)'!E48+'Q4 (Jan - Mar)'!E48</f>
        <v>3</v>
      </c>
      <c r="F48" s="15">
        <f>'Q1 (April - Jun)'!F48+'Q2 (July -Sept) '!F48+'Q3 (Oct - Dec)'!F48+'Q4 (Jan - Mar)'!F48</f>
        <v>6</v>
      </c>
      <c r="G48" s="15">
        <f>'Q1 (April - Jun)'!G48+'Q2 (July -Sept) '!G48+'Q3 (Oct - Dec)'!G48+'Q4 (Jan - Mar)'!G48</f>
        <v>11</v>
      </c>
      <c r="H48" s="15">
        <f>'Q1 (April - Jun)'!H48+'Q2 (July -Sept) '!H48+'Q3 (Oct - Dec)'!H48+'Q4 (Jan - Mar)'!H48</f>
        <v>16</v>
      </c>
      <c r="I48" s="15">
        <f>'Q1 (April - Jun)'!I48+'Q2 (July -Sept) '!I48+'Q3 (Oct - Dec)'!I48+'Q4 (Jan - Mar)'!I48</f>
        <v>56</v>
      </c>
      <c r="J48" s="15">
        <f>'Q1 (April - Jun)'!J48+'Q2 (July -Sept) '!J48+'Q3 (Oct - Dec)'!J48+'Q4 (Jan - Mar)'!J48</f>
        <v>61</v>
      </c>
      <c r="K48" s="15">
        <f>'Q1 (April - Jun)'!K48+'Q2 (July -Sept) '!K48+'Q3 (Oct - Dec)'!K48+'Q4 (Jan - Mar)'!K48</f>
        <v>291</v>
      </c>
      <c r="L48" s="11">
        <f t="shared" si="16"/>
        <v>450</v>
      </c>
      <c r="M48" s="11">
        <f>'Q1 (April - Jun)'!M48+'Q2 (July -Sept) '!M48+'Q3 (Oct - Dec)'!M48+'Q4 (Jan - Mar)'!M48</f>
        <v>60</v>
      </c>
      <c r="N48" s="50"/>
      <c r="O48" s="12">
        <f t="shared" si="17"/>
        <v>9.1955555555555559</v>
      </c>
      <c r="P48" s="13">
        <f t="shared" si="18"/>
        <v>9.3318315980619868</v>
      </c>
      <c r="Q48" s="13">
        <f t="shared" si="19"/>
        <v>9.059279513049125</v>
      </c>
      <c r="S48" s="14">
        <f t="shared" si="20"/>
        <v>976.79111111111126</v>
      </c>
      <c r="T48" s="14">
        <f t="shared" si="21"/>
        <v>1.4749512929265887</v>
      </c>
      <c r="U48" s="14">
        <f t="shared" si="22"/>
        <v>0.13627604250643069</v>
      </c>
      <c r="V48" s="27"/>
    </row>
    <row r="49" spans="1:22">
      <c r="A49" s="23" t="s">
        <v>41</v>
      </c>
      <c r="B49" s="15">
        <f>'Q1 (April - Jun)'!B49+'Q2 (July -Sept) '!B49+'Q3 (Oct - Dec)'!B49+'Q4 (Jan - Mar)'!B49</f>
        <v>2</v>
      </c>
      <c r="C49" s="15">
        <f>'Q1 (April - Jun)'!C49+'Q2 (July -Sept) '!C49+'Q3 (Oct - Dec)'!C49+'Q4 (Jan - Mar)'!C49</f>
        <v>1</v>
      </c>
      <c r="D49" s="15">
        <f>'Q1 (April - Jun)'!D49+'Q2 (July -Sept) '!D49+'Q3 (Oct - Dec)'!D49+'Q4 (Jan - Mar)'!D49</f>
        <v>3</v>
      </c>
      <c r="E49" s="15">
        <f>'Q1 (April - Jun)'!E49+'Q2 (July -Sept) '!E49+'Q3 (Oct - Dec)'!E49+'Q4 (Jan - Mar)'!E49</f>
        <v>5</v>
      </c>
      <c r="F49" s="15">
        <f>'Q1 (April - Jun)'!F49+'Q2 (July -Sept) '!F49+'Q3 (Oct - Dec)'!F49+'Q4 (Jan - Mar)'!F49</f>
        <v>4</v>
      </c>
      <c r="G49" s="15">
        <f>'Q1 (April - Jun)'!G49+'Q2 (July -Sept) '!G49+'Q3 (Oct - Dec)'!G49+'Q4 (Jan - Mar)'!G49</f>
        <v>5</v>
      </c>
      <c r="H49" s="15">
        <f>'Q1 (April - Jun)'!H49+'Q2 (July -Sept) '!H49+'Q3 (Oct - Dec)'!H49+'Q4 (Jan - Mar)'!H49</f>
        <v>12</v>
      </c>
      <c r="I49" s="15">
        <f>'Q1 (April - Jun)'!I49+'Q2 (July -Sept) '!I49+'Q3 (Oct - Dec)'!I49+'Q4 (Jan - Mar)'!I49</f>
        <v>43</v>
      </c>
      <c r="J49" s="15">
        <f>'Q1 (April - Jun)'!J49+'Q2 (July -Sept) '!J49+'Q3 (Oct - Dec)'!J49+'Q4 (Jan - Mar)'!J49</f>
        <v>71</v>
      </c>
      <c r="K49" s="15">
        <f>'Q1 (April - Jun)'!K49+'Q2 (July -Sept) '!K49+'Q3 (Oct - Dec)'!K49+'Q4 (Jan - Mar)'!K49</f>
        <v>322</v>
      </c>
      <c r="L49" s="11">
        <f t="shared" si="16"/>
        <v>468</v>
      </c>
      <c r="M49" s="11">
        <f>'Q1 (April - Jun)'!M49+'Q2 (July -Sept) '!M49+'Q3 (Oct - Dec)'!M49+'Q4 (Jan - Mar)'!M49</f>
        <v>42</v>
      </c>
      <c r="N49" s="50"/>
      <c r="O49" s="12">
        <f t="shared" si="17"/>
        <v>9.3376068376068382</v>
      </c>
      <c r="P49" s="13">
        <f t="shared" si="18"/>
        <v>9.4618798104342332</v>
      </c>
      <c r="Q49" s="13">
        <f t="shared" si="19"/>
        <v>9.2133338647794432</v>
      </c>
      <c r="S49" s="14">
        <f t="shared" si="20"/>
        <v>878.65811965811963</v>
      </c>
      <c r="T49" s="14">
        <f t="shared" si="21"/>
        <v>1.371675946755712</v>
      </c>
      <c r="U49" s="14">
        <f t="shared" si="22"/>
        <v>0.12427297282739413</v>
      </c>
      <c r="V49" s="27"/>
    </row>
    <row r="50" spans="1:22">
      <c r="A50" s="23" t="s">
        <v>42</v>
      </c>
      <c r="B50" s="15">
        <f>'Q1 (April - Jun)'!B50+'Q2 (July -Sept) '!B50+'Q3 (Oct - Dec)'!B50+'Q4 (Jan - Mar)'!B50</f>
        <v>6</v>
      </c>
      <c r="C50" s="15">
        <f>'Q1 (April - Jun)'!C50+'Q2 (July -Sept) '!C50+'Q3 (Oct - Dec)'!C50+'Q4 (Jan - Mar)'!C50</f>
        <v>1</v>
      </c>
      <c r="D50" s="15">
        <f>'Q1 (April - Jun)'!D50+'Q2 (July -Sept) '!D50+'Q3 (Oct - Dec)'!D50+'Q4 (Jan - Mar)'!D50</f>
        <v>6</v>
      </c>
      <c r="E50" s="15">
        <f>'Q1 (April - Jun)'!E50+'Q2 (July -Sept) '!E50+'Q3 (Oct - Dec)'!E50+'Q4 (Jan - Mar)'!E50</f>
        <v>2</v>
      </c>
      <c r="F50" s="15">
        <f>'Q1 (April - Jun)'!F50+'Q2 (July -Sept) '!F50+'Q3 (Oct - Dec)'!F50+'Q4 (Jan - Mar)'!F50</f>
        <v>5</v>
      </c>
      <c r="G50" s="15">
        <f>'Q1 (April - Jun)'!G50+'Q2 (July -Sept) '!G50+'Q3 (Oct - Dec)'!G50+'Q4 (Jan - Mar)'!G50</f>
        <v>12</v>
      </c>
      <c r="H50" s="15">
        <f>'Q1 (April - Jun)'!H50+'Q2 (July -Sept) '!H50+'Q3 (Oct - Dec)'!H50+'Q4 (Jan - Mar)'!H50</f>
        <v>16</v>
      </c>
      <c r="I50" s="15">
        <f>'Q1 (April - Jun)'!I50+'Q2 (July -Sept) '!I50+'Q3 (Oct - Dec)'!I50+'Q4 (Jan - Mar)'!I50</f>
        <v>51</v>
      </c>
      <c r="J50" s="15">
        <f>'Q1 (April - Jun)'!J50+'Q2 (July -Sept) '!J50+'Q3 (Oct - Dec)'!J50+'Q4 (Jan - Mar)'!J50</f>
        <v>77</v>
      </c>
      <c r="K50" s="15">
        <f>'Q1 (April - Jun)'!K50+'Q2 (July -Sept) '!K50+'Q3 (Oct - Dec)'!K50+'Q4 (Jan - Mar)'!K50</f>
        <v>294</v>
      </c>
      <c r="L50" s="11">
        <f t="shared" si="16"/>
        <v>470</v>
      </c>
      <c r="M50" s="11">
        <f>'Q1 (April - Jun)'!M50+'Q2 (July -Sept) '!M50+'Q3 (Oct - Dec)'!M50+'Q4 (Jan - Mar)'!M50</f>
        <v>40</v>
      </c>
      <c r="N50" s="50"/>
      <c r="O50" s="12">
        <f t="shared" si="17"/>
        <v>9.1148936170212771</v>
      </c>
      <c r="P50" s="13">
        <f t="shared" si="18"/>
        <v>9.2648183246486902</v>
      </c>
      <c r="Q50" s="13">
        <f t="shared" si="19"/>
        <v>8.964968909393864</v>
      </c>
      <c r="S50" s="14">
        <f t="shared" si="20"/>
        <v>1289.7957446808512</v>
      </c>
      <c r="T50" s="14">
        <f t="shared" si="21"/>
        <v>1.658341803318286</v>
      </c>
      <c r="U50" s="14">
        <f t="shared" si="22"/>
        <v>0.14992470762741389</v>
      </c>
      <c r="V50" s="27"/>
    </row>
    <row r="51" spans="1:22">
      <c r="A51" s="37" t="s">
        <v>43</v>
      </c>
      <c r="B51" s="15">
        <f>'Q1 (April - Jun)'!B51+'Q2 (July -Sept) '!B51+'Q3 (Oct - Dec)'!B51+'Q4 (Jan - Mar)'!B51</f>
        <v>5</v>
      </c>
      <c r="C51" s="15">
        <f>'Q1 (April - Jun)'!C51+'Q2 (July -Sept) '!C51+'Q3 (Oct - Dec)'!C51+'Q4 (Jan - Mar)'!C51</f>
        <v>1</v>
      </c>
      <c r="D51" s="15">
        <f>'Q1 (April - Jun)'!D51+'Q2 (July -Sept) '!D51+'Q3 (Oct - Dec)'!D51+'Q4 (Jan - Mar)'!D51</f>
        <v>3</v>
      </c>
      <c r="E51" s="15">
        <f>'Q1 (April - Jun)'!E51+'Q2 (July -Sept) '!E51+'Q3 (Oct - Dec)'!E51+'Q4 (Jan - Mar)'!E51</f>
        <v>2</v>
      </c>
      <c r="F51" s="15">
        <f>'Q1 (April - Jun)'!F51+'Q2 (July -Sept) '!F51+'Q3 (Oct - Dec)'!F51+'Q4 (Jan - Mar)'!F51</f>
        <v>6</v>
      </c>
      <c r="G51" s="15">
        <f>'Q1 (April - Jun)'!G51+'Q2 (July -Sept) '!G51+'Q3 (Oct - Dec)'!G51+'Q4 (Jan - Mar)'!G51</f>
        <v>8</v>
      </c>
      <c r="H51" s="15">
        <f>'Q1 (April - Jun)'!H51+'Q2 (July -Sept) '!H51+'Q3 (Oct - Dec)'!H51+'Q4 (Jan - Mar)'!H51</f>
        <v>19</v>
      </c>
      <c r="I51" s="15">
        <f>'Q1 (April - Jun)'!I51+'Q2 (July -Sept) '!I51+'Q3 (Oct - Dec)'!I51+'Q4 (Jan - Mar)'!I51</f>
        <v>54</v>
      </c>
      <c r="J51" s="15">
        <f>'Q1 (April - Jun)'!J51+'Q2 (July -Sept) '!J51+'Q3 (Oct - Dec)'!J51+'Q4 (Jan - Mar)'!J51</f>
        <v>74</v>
      </c>
      <c r="K51" s="15">
        <f>'Q1 (April - Jun)'!K51+'Q2 (July -Sept) '!K51+'Q3 (Oct - Dec)'!K51+'Q4 (Jan - Mar)'!K51</f>
        <v>298</v>
      </c>
      <c r="L51" s="11">
        <f t="shared" si="16"/>
        <v>470</v>
      </c>
      <c r="M51" s="11">
        <f>'Q1 (April - Jun)'!M51+'Q2 (July -Sept) '!M51+'Q3 (Oct - Dec)'!M51+'Q4 (Jan - Mar)'!M51</f>
        <v>40</v>
      </c>
      <c r="N51" s="50"/>
      <c r="O51" s="12">
        <f t="shared" si="17"/>
        <v>9.176595744680851</v>
      </c>
      <c r="P51" s="13">
        <f t="shared" si="18"/>
        <v>9.3155749245467003</v>
      </c>
      <c r="Q51" s="13">
        <f t="shared" si="19"/>
        <v>9.0376165648150018</v>
      </c>
      <c r="S51" s="14">
        <f t="shared" si="20"/>
        <v>1108.3425531914895</v>
      </c>
      <c r="T51" s="14">
        <f t="shared" si="21"/>
        <v>1.537271523885148</v>
      </c>
      <c r="U51" s="14">
        <f t="shared" si="22"/>
        <v>0.13897917986584984</v>
      </c>
      <c r="V51" s="27"/>
    </row>
    <row r="52" spans="1:22">
      <c r="A52" s="22" t="s">
        <v>44</v>
      </c>
      <c r="B52" s="17">
        <f t="shared" ref="B52:K52" si="23">SUM(B42:B50)</f>
        <v>39</v>
      </c>
      <c r="C52" s="17">
        <f t="shared" si="23"/>
        <v>18</v>
      </c>
      <c r="D52" s="17">
        <f t="shared" si="23"/>
        <v>30</v>
      </c>
      <c r="E52" s="17">
        <f t="shared" si="23"/>
        <v>37</v>
      </c>
      <c r="F52" s="17">
        <f t="shared" si="23"/>
        <v>70</v>
      </c>
      <c r="G52" s="17">
        <f t="shared" si="23"/>
        <v>74</v>
      </c>
      <c r="H52" s="17">
        <f t="shared" si="23"/>
        <v>174</v>
      </c>
      <c r="I52" s="17">
        <f t="shared" si="23"/>
        <v>507</v>
      </c>
      <c r="J52" s="17">
        <f t="shared" si="23"/>
        <v>659</v>
      </c>
      <c r="K52" s="17">
        <f t="shared" si="23"/>
        <v>2826</v>
      </c>
      <c r="L52" s="11">
        <f t="shared" si="16"/>
        <v>4434</v>
      </c>
      <c r="M52" s="11"/>
      <c r="N52" s="51"/>
      <c r="O52" s="12">
        <f>AVERAGE(O42:O50)</f>
        <v>9.1523939739669977</v>
      </c>
      <c r="P52" s="52">
        <f t="shared" si="18"/>
        <v>9.198965821746949</v>
      </c>
      <c r="Q52" s="52">
        <f t="shared" si="19"/>
        <v>9.1058221261870465</v>
      </c>
      <c r="S52" s="14">
        <f t="shared" si="20"/>
        <v>11097.986102594607</v>
      </c>
      <c r="T52" s="14">
        <f t="shared" si="21"/>
        <v>1.5822431445601823</v>
      </c>
      <c r="U52" s="14">
        <f t="shared" si="22"/>
        <v>4.6571847779951298E-2</v>
      </c>
      <c r="V52" s="27"/>
    </row>
    <row r="53" spans="1:22">
      <c r="A53" s="18"/>
      <c r="B53" s="18"/>
      <c r="C53" s="18"/>
      <c r="G53" s="19"/>
      <c r="H53" s="19"/>
      <c r="I53" s="19"/>
      <c r="P53" s="27"/>
      <c r="Q53" s="27"/>
      <c r="U53" s="27"/>
    </row>
    <row r="54" spans="1:22">
      <c r="A54" s="42"/>
      <c r="B54" s="38"/>
      <c r="C54" s="38"/>
      <c r="D54" s="38"/>
    </row>
    <row r="55" spans="1:22">
      <c r="A55" s="38"/>
      <c r="B55" s="43"/>
      <c r="C55" s="43"/>
      <c r="D55" s="38"/>
    </row>
    <row r="56" spans="1:22" s="26" customFormat="1" ht="15">
      <c r="A56" s="28" t="s">
        <v>45</v>
      </c>
    </row>
    <row r="57" spans="1:22" s="26" customFormat="1" ht="15">
      <c r="A57" s="28"/>
    </row>
    <row r="58" spans="1:22" s="26" customFormat="1" ht="20.25">
      <c r="A58" s="29" t="s">
        <v>63</v>
      </c>
    </row>
    <row r="59" spans="1:22" s="26" customFormat="1" ht="8.25" customHeight="1"/>
    <row r="60" spans="1:22" s="26" customFormat="1" ht="53.25" customHeight="1">
      <c r="A60" s="56" t="s">
        <v>46</v>
      </c>
      <c r="B60" s="57"/>
      <c r="C60" s="57"/>
      <c r="D60" s="57"/>
      <c r="E60" s="57"/>
      <c r="F60" s="57"/>
      <c r="G60" s="57"/>
      <c r="H60" s="57"/>
      <c r="I60" s="57"/>
      <c r="J60" s="57"/>
      <c r="K60" s="57"/>
      <c r="L60" s="57"/>
      <c r="M60" s="57"/>
      <c r="N60" s="57"/>
      <c r="O60" s="57"/>
      <c r="P60" s="57"/>
      <c r="Q60" s="57"/>
    </row>
    <row r="61" spans="1:22" s="26" customFormat="1" ht="27.75" customHeight="1">
      <c r="A61" s="56" t="s">
        <v>47</v>
      </c>
      <c r="B61" s="57"/>
      <c r="C61" s="57"/>
      <c r="D61" s="57"/>
      <c r="E61" s="57"/>
      <c r="F61" s="57"/>
      <c r="G61" s="57"/>
      <c r="H61" s="57"/>
      <c r="I61" s="57"/>
      <c r="J61" s="57"/>
      <c r="K61" s="57"/>
      <c r="L61" s="57"/>
      <c r="M61" s="57"/>
      <c r="N61" s="57"/>
      <c r="O61" s="57"/>
      <c r="P61" s="57"/>
      <c r="Q61" s="57"/>
    </row>
    <row r="62" spans="1:22" s="26" customFormat="1" ht="7.5" customHeight="1"/>
    <row r="63" spans="1:22" s="26" customFormat="1" ht="15">
      <c r="T63" s="28" t="s">
        <v>48</v>
      </c>
    </row>
    <row r="64" spans="1:22" s="26" customFormat="1" ht="15">
      <c r="T64" s="28" t="s">
        <v>49</v>
      </c>
    </row>
    <row r="65" spans="20:22" s="26" customFormat="1" ht="25.5">
      <c r="T65" s="30" t="s">
        <v>50</v>
      </c>
      <c r="U65" s="7" t="s">
        <v>8</v>
      </c>
      <c r="V65" s="31" t="s">
        <v>51</v>
      </c>
    </row>
    <row r="66" spans="20:22" s="26" customFormat="1" ht="25.5">
      <c r="T66" s="10" t="s">
        <v>14</v>
      </c>
      <c r="U66" s="32">
        <f t="shared" ref="U66:U74" si="24">O10</f>
        <v>8.988329063478508</v>
      </c>
      <c r="V66" s="33">
        <f t="shared" ref="V66:V74" si="25">U10</f>
        <v>6.4671142673262891E-2</v>
      </c>
    </row>
    <row r="67" spans="20:22" s="26" customFormat="1" ht="25.5">
      <c r="T67" s="10" t="s">
        <v>15</v>
      </c>
      <c r="U67" s="32">
        <f t="shared" si="24"/>
        <v>8.8756104567652976</v>
      </c>
      <c r="V67" s="33">
        <f t="shared" si="25"/>
        <v>7.2757114434263914E-2</v>
      </c>
    </row>
    <row r="68" spans="20:22" s="26" customFormat="1" ht="25.5">
      <c r="T68" s="10" t="s">
        <v>16</v>
      </c>
      <c r="U68" s="32">
        <f t="shared" si="24"/>
        <v>8.2892906815020861</v>
      </c>
      <c r="V68" s="33">
        <f t="shared" si="25"/>
        <v>7.9131704579705031E-2</v>
      </c>
    </row>
    <row r="69" spans="20:22" s="26" customFormat="1" ht="38.25">
      <c r="T69" s="10" t="s">
        <v>17</v>
      </c>
      <c r="U69" s="32">
        <f t="shared" si="24"/>
        <v>8.7408850542721961</v>
      </c>
      <c r="V69" s="33">
        <f t="shared" si="25"/>
        <v>7.2324212442721428E-2</v>
      </c>
    </row>
    <row r="70" spans="20:22" s="26" customFormat="1" ht="25.5">
      <c r="T70" s="10" t="s">
        <v>18</v>
      </c>
      <c r="U70" s="32">
        <f t="shared" si="24"/>
        <v>8.2472035794183451</v>
      </c>
      <c r="V70" s="33">
        <f t="shared" si="25"/>
        <v>8.012866091684484E-2</v>
      </c>
    </row>
    <row r="71" spans="20:22" s="26" customFormat="1" ht="38.25">
      <c r="T71" s="10" t="s">
        <v>19</v>
      </c>
      <c r="U71" s="32">
        <f t="shared" si="24"/>
        <v>9.0411280846063455</v>
      </c>
      <c r="V71" s="33">
        <f t="shared" si="25"/>
        <v>6.0933830554274808E-2</v>
      </c>
    </row>
    <row r="72" spans="20:22" s="26" customFormat="1" ht="14.25">
      <c r="T72" s="10" t="s">
        <v>20</v>
      </c>
      <c r="U72" s="32">
        <f t="shared" si="24"/>
        <v>8.9231901118304879</v>
      </c>
      <c r="V72" s="33">
        <f t="shared" si="25"/>
        <v>6.3381046103154329E-2</v>
      </c>
    </row>
    <row r="73" spans="20:22" s="26" customFormat="1" ht="25.5">
      <c r="T73" s="36" t="s">
        <v>21</v>
      </c>
      <c r="U73" s="32">
        <f t="shared" si="24"/>
        <v>8.7991176470588233</v>
      </c>
      <c r="V73" s="33">
        <f t="shared" si="25"/>
        <v>6.9849530915833138E-2</v>
      </c>
    </row>
    <row r="74" spans="20:22" s="26" customFormat="1" ht="14.25">
      <c r="T74" s="16" t="s">
        <v>22</v>
      </c>
      <c r="U74" s="32">
        <f t="shared" si="24"/>
        <v>8.7293767188390383</v>
      </c>
      <c r="V74" s="33">
        <f t="shared" si="25"/>
        <v>2.7144380116666127E-2</v>
      </c>
    </row>
    <row r="75" spans="20:22" s="26" customFormat="1" ht="14.25">
      <c r="U75" s="34"/>
      <c r="V75" s="34"/>
    </row>
    <row r="76" spans="20:22" s="26" customFormat="1" ht="14.25">
      <c r="U76" s="34"/>
      <c r="V76" s="34"/>
    </row>
    <row r="77" spans="20:22" s="26" customFormat="1" ht="15">
      <c r="T77" s="28" t="s">
        <v>52</v>
      </c>
      <c r="U77" s="34"/>
      <c r="V77" s="34"/>
    </row>
    <row r="78" spans="20:22" s="26" customFormat="1" ht="25.5">
      <c r="T78" s="30" t="s">
        <v>50</v>
      </c>
      <c r="U78" s="8" t="s">
        <v>8</v>
      </c>
      <c r="V78" s="35" t="s">
        <v>51</v>
      </c>
    </row>
    <row r="79" spans="20:22" s="26" customFormat="1" ht="14.25">
      <c r="T79" s="23" t="s">
        <v>25</v>
      </c>
      <c r="U79" s="32">
        <f t="shared" ref="U79:U87" si="26">O26</f>
        <v>9.5364526659412405</v>
      </c>
      <c r="V79" s="33">
        <f t="shared" ref="V79:V87" si="27">U26</f>
        <v>7.4549205074897609E-2</v>
      </c>
    </row>
    <row r="80" spans="20:22" s="26" customFormat="1" ht="14.25">
      <c r="T80" s="23" t="s">
        <v>26</v>
      </c>
      <c r="U80" s="32">
        <f t="shared" si="26"/>
        <v>9.2045855379188719</v>
      </c>
      <c r="V80" s="33">
        <f t="shared" si="27"/>
        <v>0.15121521981537023</v>
      </c>
    </row>
    <row r="81" spans="20:22" s="26" customFormat="1" ht="25.5">
      <c r="T81" s="10" t="s">
        <v>27</v>
      </c>
      <c r="U81" s="32">
        <f t="shared" si="26"/>
        <v>9.3421052631578956</v>
      </c>
      <c r="V81" s="33">
        <f t="shared" si="27"/>
        <v>0.13033856510528408</v>
      </c>
    </row>
    <row r="82" spans="20:22" s="26" customFormat="1" ht="25.5">
      <c r="T82" s="10" t="s">
        <v>28</v>
      </c>
      <c r="U82" s="32">
        <f t="shared" si="26"/>
        <v>9.557090239410682</v>
      </c>
      <c r="V82" s="33">
        <f t="shared" si="27"/>
        <v>7.4882016999327478E-2</v>
      </c>
    </row>
    <row r="83" spans="20:22" s="26" customFormat="1" ht="25.5">
      <c r="T83" s="10" t="s">
        <v>29</v>
      </c>
      <c r="U83" s="32">
        <f t="shared" si="26"/>
        <v>9.44392523364486</v>
      </c>
      <c r="V83" s="33">
        <f t="shared" si="27"/>
        <v>9.6203814202542509E-2</v>
      </c>
    </row>
    <row r="84" spans="20:22" s="26" customFormat="1" ht="14.25" customHeight="1">
      <c r="T84" s="23" t="s">
        <v>30</v>
      </c>
      <c r="U84" s="32">
        <f t="shared" si="26"/>
        <v>9.5789473684210531</v>
      </c>
      <c r="V84" s="33">
        <f t="shared" si="27"/>
        <v>7.5264832835634232E-2</v>
      </c>
    </row>
    <row r="85" spans="20:22" s="26" customFormat="1" ht="14.25" customHeight="1">
      <c r="T85" s="23" t="s">
        <v>31</v>
      </c>
      <c r="U85" s="32">
        <f t="shared" si="26"/>
        <v>9.5557522123893808</v>
      </c>
      <c r="V85" s="33">
        <f t="shared" si="27"/>
        <v>7.7776881791828609E-2</v>
      </c>
    </row>
    <row r="86" spans="20:22" s="26" customFormat="1" ht="14.25">
      <c r="T86" s="37" t="s">
        <v>32</v>
      </c>
      <c r="U86" s="32">
        <f t="shared" si="26"/>
        <v>9.5550737207285348</v>
      </c>
      <c r="V86" s="33">
        <f t="shared" si="27"/>
        <v>7.6787315543239962E-2</v>
      </c>
    </row>
    <row r="87" spans="20:22" s="26" customFormat="1" ht="14.25">
      <c r="T87" s="24" t="s">
        <v>22</v>
      </c>
      <c r="U87" s="32">
        <f t="shared" si="26"/>
        <v>9.4598369315548574</v>
      </c>
      <c r="V87" s="33">
        <f t="shared" si="27"/>
        <v>3.4385895393654262E-2</v>
      </c>
    </row>
    <row r="88" spans="20:22" s="26" customFormat="1" ht="14.25">
      <c r="T88" s="10"/>
      <c r="U88" s="32"/>
      <c r="V88" s="33"/>
    </row>
    <row r="89" spans="20:22" s="26" customFormat="1" ht="14.25">
      <c r="U89" s="34"/>
      <c r="V89" s="34"/>
    </row>
    <row r="90" spans="20:22" s="26" customFormat="1" ht="14.25">
      <c r="U90" s="34"/>
      <c r="V90" s="34"/>
    </row>
    <row r="91" spans="20:22" s="26" customFormat="1" ht="15">
      <c r="T91" s="28"/>
      <c r="U91" s="34"/>
      <c r="V91" s="34"/>
    </row>
    <row r="92" spans="20:22" s="26" customFormat="1" ht="15">
      <c r="T92" s="28" t="s">
        <v>53</v>
      </c>
      <c r="U92" s="34"/>
      <c r="V92" s="34"/>
    </row>
    <row r="93" spans="20:22" s="26" customFormat="1" ht="25.5">
      <c r="T93" s="30" t="s">
        <v>50</v>
      </c>
      <c r="U93" s="8" t="s">
        <v>8</v>
      </c>
      <c r="V93" s="35" t="s">
        <v>51</v>
      </c>
    </row>
    <row r="94" spans="20:22" s="26" customFormat="1" ht="14.25">
      <c r="T94" s="22" t="s">
        <v>34</v>
      </c>
      <c r="U94" s="32">
        <f t="shared" ref="U94:U104" si="28">O42</f>
        <v>8.9312377210216116</v>
      </c>
      <c r="V94" s="33">
        <f t="shared" ref="V94:V104" si="29">U42</f>
        <v>0.14133600728375656</v>
      </c>
    </row>
    <row r="95" spans="20:22" s="26" customFormat="1" ht="14.25">
      <c r="T95" s="23" t="s">
        <v>35</v>
      </c>
      <c r="U95" s="32">
        <f t="shared" si="28"/>
        <v>9.0725490196078429</v>
      </c>
      <c r="V95" s="33">
        <f t="shared" si="29"/>
        <v>0.13613224982466052</v>
      </c>
    </row>
    <row r="96" spans="20:22" s="26" customFormat="1" ht="38.25">
      <c r="T96" s="10" t="s">
        <v>36</v>
      </c>
      <c r="U96" s="32">
        <f t="shared" si="28"/>
        <v>8.7204724409448815</v>
      </c>
      <c r="V96" s="33">
        <f t="shared" si="29"/>
        <v>0.17358849937551254</v>
      </c>
    </row>
    <row r="97" spans="20:22" s="26" customFormat="1" ht="38.25">
      <c r="T97" s="10" t="s">
        <v>37</v>
      </c>
      <c r="U97" s="32">
        <f t="shared" si="28"/>
        <v>9.2504930966469434</v>
      </c>
      <c r="V97" s="33">
        <f t="shared" si="29"/>
        <v>0.13687685880442371</v>
      </c>
    </row>
    <row r="98" spans="20:22" s="26" customFormat="1" ht="14.25">
      <c r="T98" s="23" t="s">
        <v>38</v>
      </c>
      <c r="U98" s="32">
        <f t="shared" si="28"/>
        <v>9.4437869822485201</v>
      </c>
      <c r="V98" s="33">
        <f t="shared" si="29"/>
        <v>0.11196182179948908</v>
      </c>
    </row>
    <row r="99" spans="20:22" s="26" customFormat="1" ht="14.25">
      <c r="T99" s="23" t="s">
        <v>39</v>
      </c>
      <c r="U99" s="32">
        <f t="shared" si="28"/>
        <v>9.3049504950495052</v>
      </c>
      <c r="V99" s="33">
        <f t="shared" si="29"/>
        <v>0.12570955168703435</v>
      </c>
    </row>
    <row r="100" spans="20:22" s="26" customFormat="1" ht="14.25">
      <c r="T100" s="23" t="s">
        <v>40</v>
      </c>
      <c r="U100" s="32">
        <f t="shared" si="28"/>
        <v>9.1955555555555559</v>
      </c>
      <c r="V100" s="33">
        <f t="shared" si="29"/>
        <v>0.13627604250643069</v>
      </c>
    </row>
    <row r="101" spans="20:22" s="26" customFormat="1" ht="14.25">
      <c r="T101" s="23" t="s">
        <v>41</v>
      </c>
      <c r="U101" s="32">
        <f t="shared" si="28"/>
        <v>9.3376068376068382</v>
      </c>
      <c r="V101" s="33">
        <f t="shared" si="29"/>
        <v>0.12427297282739413</v>
      </c>
    </row>
    <row r="102" spans="20:22" s="26" customFormat="1" ht="14.25">
      <c r="T102" s="23" t="s">
        <v>42</v>
      </c>
      <c r="U102" s="32">
        <f t="shared" si="28"/>
        <v>9.1148936170212771</v>
      </c>
      <c r="V102" s="33">
        <f t="shared" si="29"/>
        <v>0.14992470762741389</v>
      </c>
    </row>
    <row r="103" spans="20:22" s="26" customFormat="1" ht="14.25">
      <c r="T103" s="37" t="s">
        <v>43</v>
      </c>
      <c r="U103" s="32">
        <f t="shared" si="28"/>
        <v>9.176595744680851</v>
      </c>
      <c r="V103" s="33">
        <f t="shared" si="29"/>
        <v>0.13897917986584984</v>
      </c>
    </row>
    <row r="104" spans="20:22" s="26" customFormat="1" ht="14.25">
      <c r="T104" s="22" t="s">
        <v>44</v>
      </c>
      <c r="U104" s="32">
        <f t="shared" si="28"/>
        <v>9.1523939739669977</v>
      </c>
      <c r="V104" s="33">
        <f t="shared" si="29"/>
        <v>4.6571847779951298E-2</v>
      </c>
    </row>
    <row r="105" spans="20:22" s="26" customFormat="1" ht="14.25"/>
    <row r="106" spans="20:22" s="26" customFormat="1" ht="14.25"/>
    <row r="107" spans="20:22" s="26" customFormat="1" ht="14.25"/>
    <row r="108" spans="20:22" s="26" customFormat="1" ht="14.25"/>
    <row r="109" spans="20:22" s="26" customFormat="1" ht="14.25"/>
    <row r="110" spans="20:22" s="26" customFormat="1" ht="14.25"/>
    <row r="111" spans="20:22" s="26" customFormat="1" ht="14.25"/>
    <row r="112" spans="20:22" s="26" customFormat="1" ht="14.25"/>
    <row r="113" spans="2:2" s="26" customFormat="1" ht="14.25"/>
    <row r="114" spans="2:2" s="26" customFormat="1" ht="14.25"/>
    <row r="115" spans="2:2" s="26" customFormat="1" ht="14.25"/>
    <row r="116" spans="2:2" s="26" customFormat="1" ht="15">
      <c r="B116" s="28"/>
    </row>
    <row r="117" spans="2:2" s="26" customFormat="1" ht="14.25"/>
    <row r="118" spans="2:2" s="26" customFormat="1" ht="14.25"/>
    <row r="119" spans="2:2" s="26" customFormat="1" ht="14.25"/>
    <row r="120" spans="2:2" s="26" customFormat="1" ht="14.25"/>
    <row r="121" spans="2:2" s="26" customFormat="1" ht="14.25"/>
    <row r="122" spans="2:2" s="26" customFormat="1" ht="14.25"/>
    <row r="123" spans="2:2" s="26" customFormat="1" ht="14.25"/>
    <row r="124" spans="2:2" s="26" customFormat="1" ht="14.25"/>
    <row r="125" spans="2:2" s="26" customFormat="1" ht="14.25"/>
    <row r="126" spans="2:2" s="26" customFormat="1" ht="14.25"/>
    <row r="127" spans="2:2" s="26" customFormat="1" ht="14.25"/>
    <row r="128" spans="2:2" s="26" customFormat="1" ht="14.25"/>
    <row r="129" spans="2:2" s="26" customFormat="1" ht="14.25"/>
    <row r="130" spans="2:2" s="26" customFormat="1" ht="14.25"/>
    <row r="131" spans="2:2" s="26" customFormat="1" ht="14.25"/>
    <row r="132" spans="2:2" s="26" customFormat="1" ht="14.25"/>
    <row r="133" spans="2:2" s="26" customFormat="1" ht="14.25"/>
    <row r="134" spans="2:2" s="26" customFormat="1" ht="14.25"/>
    <row r="135" spans="2:2" s="26" customFormat="1" ht="14.25"/>
    <row r="136" spans="2:2" s="26" customFormat="1" ht="14.25"/>
    <row r="137" spans="2:2" s="26" customFormat="1" ht="14.25"/>
    <row r="138" spans="2:2" s="26" customFormat="1" ht="15">
      <c r="B138" s="28"/>
    </row>
    <row r="139" spans="2:2" s="26" customFormat="1" ht="14.25"/>
    <row r="140" spans="2:2" s="26" customFormat="1" ht="14.25"/>
    <row r="141" spans="2:2" s="26" customFormat="1" ht="14.25"/>
    <row r="142" spans="2:2" s="26" customFormat="1" ht="14.25"/>
    <row r="143" spans="2:2" s="26" customFormat="1" ht="14.25"/>
    <row r="144" spans="2:2"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row r="155" s="26" customFormat="1" ht="14.25"/>
    <row r="156" s="26" customFormat="1" ht="14.25"/>
    <row r="157" s="26" customFormat="1" ht="14.25"/>
    <row r="158" s="26" customFormat="1" ht="14.25"/>
    <row r="159" s="26" customFormat="1" ht="14.25"/>
    <row r="160" s="26" customFormat="1" ht="14.25"/>
    <row r="161" spans="1:22" s="26" customFormat="1" ht="14.25"/>
    <row r="162" spans="1:22" s="26" customFormat="1" ht="14.25"/>
    <row r="163" spans="1:22" s="26" customFormat="1" ht="14.25">
      <c r="K163" s="2"/>
      <c r="L163" s="2"/>
      <c r="M163" s="2"/>
      <c r="N163" s="2"/>
    </row>
    <row r="164" spans="1:22" s="26" customFormat="1" ht="14.25">
      <c r="K164" s="2"/>
      <c r="L164" s="2"/>
      <c r="M164" s="2"/>
      <c r="N164" s="2"/>
    </row>
    <row r="165" spans="1:22" s="26" customFormat="1" ht="14.25">
      <c r="K165" s="2"/>
      <c r="L165" s="2"/>
      <c r="M165" s="2"/>
      <c r="N165" s="2"/>
    </row>
    <row r="166" spans="1:22" s="26" customFormat="1" ht="14.25">
      <c r="K166" s="2"/>
      <c r="L166" s="2"/>
      <c r="M166" s="2"/>
      <c r="N166" s="2"/>
    </row>
    <row r="167" spans="1:22" ht="14.25">
      <c r="A167" s="26"/>
      <c r="T167" s="26"/>
      <c r="U167" s="26"/>
      <c r="V167" s="26"/>
    </row>
    <row r="168" spans="1:22" ht="14.25">
      <c r="T168" s="26"/>
      <c r="U168" s="26"/>
      <c r="V168" s="26"/>
    </row>
    <row r="169" spans="1:22" ht="14.25">
      <c r="T169" s="26"/>
      <c r="U169" s="26"/>
      <c r="V169" s="26"/>
    </row>
    <row r="170" spans="1:22" ht="14.25">
      <c r="T170" s="26"/>
      <c r="U170" s="26"/>
      <c r="V170" s="26"/>
    </row>
    <row r="171" spans="1:22" ht="14.25">
      <c r="T171" s="26"/>
      <c r="U171" s="26"/>
      <c r="V171" s="26"/>
    </row>
    <row r="172" spans="1:22" ht="14.25">
      <c r="T172" s="26"/>
      <c r="U172" s="26"/>
      <c r="V172" s="26"/>
    </row>
    <row r="173" spans="1:22" ht="14.25">
      <c r="T173" s="26"/>
      <c r="U173" s="26"/>
      <c r="V173" s="26"/>
    </row>
    <row r="174" spans="1:22" ht="14.25">
      <c r="T174" s="26"/>
      <c r="U174" s="26"/>
      <c r="V174" s="26"/>
    </row>
    <row r="175" spans="1:22" ht="14.25">
      <c r="T175" s="26"/>
      <c r="U175" s="26"/>
      <c r="V175" s="26"/>
    </row>
  </sheetData>
  <sheetProtection selectLockedCells="1"/>
  <mergeCells count="3">
    <mergeCell ref="B3:E3"/>
    <mergeCell ref="A60:Q60"/>
    <mergeCell ref="A61:Q61"/>
  </mergeCells>
  <pageMargins left="0.74803149606299213" right="0.74803149606299213" top="0.59055118110236227" bottom="0.59055118110236227" header="0.51181102362204722" footer="0.51181102362204722"/>
  <pageSetup paperSize="9" scale="67" fitToHeight="4" orientation="landscape" r:id="rId1"/>
  <headerFooter alignWithMargins="0"/>
  <rowBreaks count="3" manualBreakCount="3">
    <brk id="54" max="1048575" man="1"/>
    <brk id="84" max="1048575" man="1"/>
    <brk id="107" max="104857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PolicyLabelValue xmlns="efb98dbe-6680-48eb-ac67-85b3a61e7855">Version : {_UIVersionString}</DLCPolicyLabelValue>
    <DLCPolicyLabelClientValue xmlns="efb98dbe-6680-48eb-ac67-85b3a61e7855">Version : {_UIVersionString}</DLCPolicyLabelClientValue>
  </documentManagement>
</p:properties>
</file>

<file path=customXml/item3.xml><?xml version="1.0" encoding="utf-8"?>
<ct:contentTypeSchema xmlns:ct="http://schemas.microsoft.com/office/2006/metadata/contentType" xmlns:ma="http://schemas.microsoft.com/office/2006/metadata/properties/metaAttributes" ct:_="" ma:_="" ma:contentTypeName="Information" ma:contentTypeID="0x010100028D52C9A5433B438C8A1988457E255700EAD2403AE3AE1B44BCB0558FB333FD7A" ma:contentTypeVersion="27" ma:contentTypeDescription="This is for internal and external Ofgem information." ma:contentTypeScope="" ma:versionID="da2e62685f8933674cbf0030dcdad3c7">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737eaea37f1a7aa2278e0335f509ee5c"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C04BB08-41E0-4577-AFCB-9B090897177F}">
  <ds:schemaRefs>
    <ds:schemaRef ds:uri="http://schemas.microsoft.com/sharepoint/v3/contenttype/forms"/>
  </ds:schemaRefs>
</ds:datastoreItem>
</file>

<file path=customXml/itemProps2.xml><?xml version="1.0" encoding="utf-8"?>
<ds:datastoreItem xmlns:ds="http://schemas.openxmlformats.org/officeDocument/2006/customXml" ds:itemID="{CAF4A947-847F-4134-A823-5BDD91539931}">
  <ds:schemaRefs>
    <ds:schemaRef ds:uri="http://schemas.microsoft.com/office/2006/metadata/properties"/>
    <ds:schemaRef ds:uri="http://schemas.microsoft.com/office/infopath/2007/PartnerControls"/>
    <ds:schemaRef ds:uri="efb98dbe-6680-48eb-ac67-85b3a61e7855"/>
  </ds:schemaRefs>
</ds:datastoreItem>
</file>

<file path=customXml/itemProps3.xml><?xml version="1.0" encoding="utf-8"?>
<ds:datastoreItem xmlns:ds="http://schemas.openxmlformats.org/officeDocument/2006/customXml" ds:itemID="{7E950356-7667-4EE8-828B-E65597763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A01F89C-79C9-4194-9462-DFE2FE7E7509}">
  <ds:schemaRefs>
    <ds:schemaRef ds:uri="office.server.policy"/>
  </ds:schemaRefs>
</ds:datastoreItem>
</file>

<file path=customXml/itemProps5.xml><?xml version="1.0" encoding="utf-8"?>
<ds:datastoreItem xmlns:ds="http://schemas.openxmlformats.org/officeDocument/2006/customXml" ds:itemID="{4FF209F7-8D3C-4B7F-BB20-3CC28A1F8D1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Q1 (April - Jun)</vt:lpstr>
      <vt:lpstr>Q2 (July -Sept) </vt:lpstr>
      <vt:lpstr>Q3 (Oct - Dec)</vt:lpstr>
      <vt:lpstr>Q4 (Jan - Mar)</vt:lpstr>
      <vt:lpstr>Annual</vt:lpstr>
      <vt:lpstr>Annual!Print_Area</vt:lpstr>
      <vt:lpstr>'Q1 (April - Jun)'!Print_Area</vt:lpstr>
      <vt:lpstr>'Q2 (July -Sept) '!Print_Area</vt:lpstr>
      <vt:lpstr>'Q3 (Oct - Dec)'!Print_Area</vt:lpstr>
      <vt:lpstr>'Q4 (Jan - Mar)'!Print_Area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 CSS submission returns</dc:title>
  <dc:creator>perrys</dc:creator>
  <cp:lastModifiedBy>Leteria Beccano</cp:lastModifiedBy>
  <cp:lastPrinted>2019-05-09T13:48:07Z</cp:lastPrinted>
  <dcterms:created xsi:type="dcterms:W3CDTF">2011-09-26T10:20:10Z</dcterms:created>
  <dcterms:modified xsi:type="dcterms:W3CDTF">2019-07-26T15:49:52Z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-Main Document</vt:lpwstr>
  </property>
  <property fmtid="{D5CDD505-2E9C-101B-9397-08002B2CF9AE}" pid="3" name="Classification">
    <vt:lpwstr>Unclassified</vt:lpwstr>
  </property>
  <property fmtid="{D5CDD505-2E9C-101B-9397-08002B2CF9AE}" pid="4" name="Organisation">
    <vt:lpwstr>Gas DNs</vt:lpwstr>
  </property>
  <property fmtid="{D5CDD505-2E9C-101B-9397-08002B2CF9AE}" pid="5" name="_Status">
    <vt:lpwstr>Draft</vt:lpwstr>
  </property>
  <property fmtid="{D5CDD505-2E9C-101B-9397-08002B2CF9AE}" pid="6" name=":">
    <vt:lpwstr/>
  </property>
  <property fmtid="{D5CDD505-2E9C-101B-9397-08002B2CF9AE}" pid="7" name="ContentTypeId">
    <vt:lpwstr>0x010100028D52C9A5433B438C8A1988457E255700EAD2403AE3AE1B44BCB0558FB333FD7A</vt:lpwstr>
  </property>
  <property fmtid="{D5CDD505-2E9C-101B-9397-08002B2CF9AE}" pid="8" name="ContentType">
    <vt:lpwstr>Information</vt:lpwstr>
  </property>
  <property fmtid="{D5CDD505-2E9C-101B-9397-08002B2CF9AE}" pid="9" name="Descriptor">
    <vt:lpwstr/>
  </property>
  <property fmtid="{D5CDD505-2E9C-101B-9397-08002B2CF9AE}" pid="10" name="DLCPolicyLabelValue">
    <vt:lpwstr>Version : 0.2</vt:lpwstr>
  </property>
  <property fmtid="{D5CDD505-2E9C-101B-9397-08002B2CF9AE}" pid="11" name="DLCPolicyLabelClientValue">
    <vt:lpwstr>Version : {_UIVersionString}</vt:lpwstr>
  </property>
  <property fmtid="{D5CDD505-2E9C-101B-9397-08002B2CF9AE}" pid="12" name="DLCPolicyLabelLock">
    <vt:lpwstr/>
  </property>
</Properties>
</file>